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mmorrison/Desktop/"/>
    </mc:Choice>
  </mc:AlternateContent>
  <xr:revisionPtr revIDLastSave="0" documentId="8_{21DF252A-7D2C-494A-B9C2-37298137F754}" xr6:coauthVersionLast="47" xr6:coauthVersionMax="47" xr10:uidLastSave="{00000000-0000-0000-0000-000000000000}"/>
  <bookViews>
    <workbookView xWindow="0" yWindow="460" windowWidth="23260" windowHeight="12720" tabRatio="500" xr2:uid="{00000000-000D-0000-FFFF-FFFF00000000}"/>
  </bookViews>
  <sheets>
    <sheet name="Summary" sheetId="6" r:id="rId1"/>
    <sheet name="Notes" sheetId="7" r:id="rId2"/>
    <sheet name="BOQ" sheetId="5" r:id="rId3"/>
  </sheets>
  <definedNames>
    <definedName name="_inf4" localSheetId="1">#REF!</definedName>
    <definedName name="_inf4">#REF!</definedName>
    <definedName name="a" localSheetId="1">#REF!</definedName>
    <definedName name="a">#REF!</definedName>
    <definedName name="Budget_nr" localSheetId="1">#REF!</definedName>
    <definedName name="Budget_nr">#REF!</definedName>
    <definedName name="CC" localSheetId="1">#REF!</definedName>
    <definedName name="CC">#REF!</definedName>
    <definedName name="Contract_sum" localSheetId="1">#REF!</definedName>
    <definedName name="Contract_sum">#REF!</definedName>
    <definedName name="date" localSheetId="1">#REF!</definedName>
    <definedName name="date">#REF!</definedName>
    <definedName name="Duration" localSheetId="1">#REF!</definedName>
    <definedName name="Duration">#REF!</definedName>
    <definedName name="e" localSheetId="1">#REF!</definedName>
    <definedName name="e">#REF!</definedName>
    <definedName name="fer" localSheetId="1">#REF!</definedName>
    <definedName name="fer">#REF!</definedName>
    <definedName name="FRFRFRF" localSheetId="1">#REF!</definedName>
    <definedName name="FRFRFRF">#REF!</definedName>
    <definedName name="GIFA" localSheetId="1">#REF!</definedName>
    <definedName name="GIFA">#REF!</definedName>
    <definedName name="GIFA2" localSheetId="1">#REF!</definedName>
    <definedName name="GIFA2">#REF!</definedName>
    <definedName name="hjhkhkjjl" localSheetId="1">#REF!</definedName>
    <definedName name="hjhkhkjjl">#REF!</definedName>
    <definedName name="inf" localSheetId="1">#REF!</definedName>
    <definedName name="inf">#REF!</definedName>
    <definedName name="Key" localSheetId="1">#REF!</definedName>
    <definedName name="Key">#REF!</definedName>
    <definedName name="KK" localSheetId="1">#REF!</definedName>
    <definedName name="KK">#REF!</definedName>
    <definedName name="lincalc" localSheetId="1">#REF!</definedName>
    <definedName name="lincalc">#REF!</definedName>
    <definedName name="Notes" hidden="1">{#N/A,#N/A,FALSE,"contents 5.01";#N/A,#N/A,FALSE,"introduction";#N/A,#N/A,FALSE,"cw summary";#N/A,#N/A,FALSE,"exclusions 5.02";"FEET",#N/A,FALSE,"total areas";"TOTAL",#N/A,FALSE,"s&amp;c summary";"LIFFE",#N/A,FALSE,"s&amp;c summary";"TENANT",#N/A,FALSE,"s&amp;c summary";"CARPARK",#N/A,FALSE,"s&amp;c summary";#N/A,#N/A,FALSE,"enhancements";#N/A,#N/A,FALSE,"fit out summary";#N/A,#N/A,FALSE,"in fill summary";#N/A,#N/A,FALSE,"disc"}</definedName>
    <definedName name="_xlnm.Print_Area" localSheetId="1">Notes!$A$1:$F$31</definedName>
    <definedName name="_xlnm.Print_Area" localSheetId="0">Summary!$A$1:$D$29</definedName>
    <definedName name="_xlnm.Print_Titles" localSheetId="1">Notes!$1:$5</definedName>
    <definedName name="_xlnm.Print_Titles" localSheetId="0">Summary!$B:$C,Summary!$1:$5</definedName>
    <definedName name="PROJECT" localSheetId="1">#REF!</definedName>
    <definedName name="PROJECT">#REF!</definedName>
    <definedName name="Project1" localSheetId="1">#REF!</definedName>
    <definedName name="Project1">#REF!</definedName>
    <definedName name="Project2" localSheetId="1">#REF!</definedName>
    <definedName name="Project2">#REF!</definedName>
    <definedName name="Project3" localSheetId="1">#REF!</definedName>
    <definedName name="Project3">#REF!</definedName>
    <definedName name="Project4" localSheetId="1">#REF!</definedName>
    <definedName name="Project4">#REF!</definedName>
    <definedName name="Project5" localSheetId="1">#REF!</definedName>
    <definedName name="Project5">#REF!</definedName>
    <definedName name="Project6" localSheetId="1">#REF!</definedName>
    <definedName name="Project6">#REF!</definedName>
    <definedName name="Project7" localSheetId="1">#REF!</definedName>
    <definedName name="Project7">#REF!</definedName>
    <definedName name="Project8" localSheetId="1">#REF!</definedName>
    <definedName name="Project8">#REF!</definedName>
    <definedName name="Project9" localSheetId="1">#REF!</definedName>
    <definedName name="Project9">#REF!</definedName>
    <definedName name="PROJECTED_TOTAL" localSheetId="1">#REF!</definedName>
    <definedName name="PROJECTED_TOTAL">#REF!</definedName>
    <definedName name="Report_Title" localSheetId="1">#REF!</definedName>
    <definedName name="Report_Title">#REF!</definedName>
    <definedName name="s" localSheetId="1" hidden="1">{#N/A,#N/A,FALSE,"contents 5.03";#N/A,#N/A,FALSE,"introduction";#N/A,#N/A,FALSE,"summary of costs";#N/A,#N/A,FALSE,"exclusions 5.03";"FEET",#N/A,FALSE,"total areas";"FEET",#N/A,FALSE,"liffe areas";"FEET",#N/A,FALSE,"tenant areas";"FEET",#N/A,FALSE,"carpark areas";"TOTALINF",#N/A,FALSE,"s&amp;c summary";"TOTAL",#N/A,FALSE,"cost plan";"LIFFEINF",#N/A,FALSE,"s&amp;c summary";"LIFFE",#N/A,FALSE,"cost plan";"TENINF",#N/A,FALSE,"s&amp;c summary";"TENANT AREAS",#N/A,FALSE,"cost plan";"CARPINF",#N/A,FALSE,"s&amp;c summary";"CAR PARK",#N/A,FALSE,"cost plan";#N/A,#N/A,FALSE,"enhancements";#N/A,#N/A,FALSE,"fit out summary";#N/A,#N/A,FALSE,"fit out phase1";#N/A,#N/A,FALSE,"fit out phase2";#N/A,#N/A,FALSE,"in fill summary";#N/A,#N/A,FALSE,"in fill costs";#N/A,#N/A,FALSE,"disc"}</definedName>
    <definedName name="s" hidden="1">{#N/A,#N/A,FALSE,"contents 5.03";#N/A,#N/A,FALSE,"introduction";#N/A,#N/A,FALSE,"summary of costs";#N/A,#N/A,FALSE,"exclusions 5.03";"FEET",#N/A,FALSE,"total areas";"FEET",#N/A,FALSE,"liffe areas";"FEET",#N/A,FALSE,"tenant areas";"FEET",#N/A,FALSE,"carpark areas";"TOTALINF",#N/A,FALSE,"s&amp;c summary";"TOTAL",#N/A,FALSE,"cost plan";"LIFFEINF",#N/A,FALSE,"s&amp;c summary";"LIFFE",#N/A,FALSE,"cost plan";"TENINF",#N/A,FALSE,"s&amp;c summary";"TENANT AREAS",#N/A,FALSE,"cost plan";"CARPINF",#N/A,FALSE,"s&amp;c summary";"CAR PARK",#N/A,FALSE,"cost plan";#N/A,#N/A,FALSE,"enhancements";#N/A,#N/A,FALSE,"fit out summary";#N/A,#N/A,FALSE,"fit out phase1";#N/A,#N/A,FALSE,"fit out phase2";#N/A,#N/A,FALSE,"in fill summary";#N/A,#N/A,FALSE,"in fill costs";#N/A,#N/A,FALSE,"disc"}</definedName>
    <definedName name="Site_Clearance" localSheetId="1">#REF!</definedName>
    <definedName name="Site_Clearance">#REF!</definedName>
    <definedName name="Start_date" localSheetId="1">#REF!</definedName>
    <definedName name="Start_date">#REF!</definedName>
    <definedName name="Works" localSheetId="1">#REF!</definedName>
    <definedName name="Works">#REF!</definedName>
    <definedName name="wrn.REP501." localSheetId="1" hidden="1">{#N/A,#N/A,FALSE,"contents 5.01";#N/A,#N/A,FALSE,"introduction";#N/A,#N/A,FALSE,"cw summary";#N/A,#N/A,FALSE,"exclusions 5.02";"FEET",#N/A,FALSE,"total areas";"TOTAL",#N/A,FALSE,"s&amp;c summary";"LIFFE",#N/A,FALSE,"s&amp;c summary";"TENANT",#N/A,FALSE,"s&amp;c summary";"CARPARK",#N/A,FALSE,"s&amp;c summary";#N/A,#N/A,FALSE,"enhancements";#N/A,#N/A,FALSE,"fit out summary";#N/A,#N/A,FALSE,"in fill summary";#N/A,#N/A,FALSE,"disc"}</definedName>
    <definedName name="wrn.REP501." localSheetId="0" hidden="1">{#N/A,#N/A,FALSE,"contents 5.01";#N/A,#N/A,FALSE,"introduction";#N/A,#N/A,FALSE,"cw summary";#N/A,#N/A,FALSE,"exclusions 5.02";"FEET",#N/A,FALSE,"total areas";"TOTAL",#N/A,FALSE,"s&amp;c summary";"LIFFE",#N/A,FALSE,"s&amp;c summary";"TENANT",#N/A,FALSE,"s&amp;c summary";"CARPARK",#N/A,FALSE,"s&amp;c summary";#N/A,#N/A,FALSE,"enhancements";#N/A,#N/A,FALSE,"fit out summary";#N/A,#N/A,FALSE,"in fill summary";#N/A,#N/A,FALSE,"disc"}</definedName>
    <definedName name="wrn.REP501." hidden="1">{#N/A,#N/A,FALSE,"contents 5.01";#N/A,#N/A,FALSE,"introduction";#N/A,#N/A,FALSE,"cw summary";#N/A,#N/A,FALSE,"exclusions 5.02";"FEET",#N/A,FALSE,"total areas";"TOTAL",#N/A,FALSE,"s&amp;c summary";"LIFFE",#N/A,FALSE,"s&amp;c summary";"TENANT",#N/A,FALSE,"s&amp;c summary";"CARPARK",#N/A,FALSE,"s&amp;c summary";#N/A,#N/A,FALSE,"enhancements";#N/A,#N/A,FALSE,"fit out summary";#N/A,#N/A,FALSE,"in fill summary";#N/A,#N/A,FALSE,"disc"}</definedName>
    <definedName name="wrn.REP502." localSheetId="1" hidden="1">{#N/A,#N/A,FALSE,"contents 5.02";#N/A,#N/A,FALSE,"introduction";#N/A,#N/A,FALSE,"summary of costs";#N/A,#N/A,FALSE,"exclusions 5.02";"FEET",#N/A,FALSE,"total areas";"FEET",#N/A,FALSE,"liffe areas";"FEET",#N/A,FALSE,"tenant areas";"FEET",#N/A,FALSE,"carpark areas";"TOTAL",#N/A,FALSE,"s&amp;c summary";"TOTAL",#N/A,FALSE,"cost plan";"LIFFE",#N/A,FALSE,"s&amp;c summary";"LIFFE",#N/A,FALSE,"cost plan";"TENANT",#N/A,FALSE,"s&amp;c summary";"TENANT AREAS",#N/A,FALSE,"cost plan";"CARPARK",#N/A,FALSE,"s&amp;c summary";"CAR PARK",#N/A,FALSE,"cost plan";#N/A,#N/A,FALSE,"enhancements";#N/A,#N/A,FALSE,"fit out summary";#N/A,#N/A,FALSE,"fit out phase1";#N/A,#N/A,FALSE,"fit out phase2";#N/A,#N/A,FALSE,"in fill summary";#N/A,#N/A,FALSE,"in fill costs";#N/A,#N/A,FALSE,"disc"}</definedName>
    <definedName name="wrn.REP502." localSheetId="0" hidden="1">{#N/A,#N/A,FALSE,"contents 5.02";#N/A,#N/A,FALSE,"introduction";#N/A,#N/A,FALSE,"summary of costs";#N/A,#N/A,FALSE,"exclusions 5.02";"FEET",#N/A,FALSE,"total areas";"FEET",#N/A,FALSE,"liffe areas";"FEET",#N/A,FALSE,"tenant areas";"FEET",#N/A,FALSE,"carpark areas";"TOTAL",#N/A,FALSE,"s&amp;c summary";"TOTAL",#N/A,FALSE,"cost plan";"LIFFE",#N/A,FALSE,"s&amp;c summary";"LIFFE",#N/A,FALSE,"cost plan";"TENANT",#N/A,FALSE,"s&amp;c summary";"TENANT AREAS",#N/A,FALSE,"cost plan";"CARPARK",#N/A,FALSE,"s&amp;c summary";"CAR PARK",#N/A,FALSE,"cost plan";#N/A,#N/A,FALSE,"enhancements";#N/A,#N/A,FALSE,"fit out summary";#N/A,#N/A,FALSE,"fit out phase1";#N/A,#N/A,FALSE,"fit out phase2";#N/A,#N/A,FALSE,"in fill summary";#N/A,#N/A,FALSE,"in fill costs";#N/A,#N/A,FALSE,"disc"}</definedName>
    <definedName name="wrn.REP502." hidden="1">{#N/A,#N/A,FALSE,"contents 5.02";#N/A,#N/A,FALSE,"introduction";#N/A,#N/A,FALSE,"summary of costs";#N/A,#N/A,FALSE,"exclusions 5.02";"FEET",#N/A,FALSE,"total areas";"FEET",#N/A,FALSE,"liffe areas";"FEET",#N/A,FALSE,"tenant areas";"FEET",#N/A,FALSE,"carpark areas";"TOTAL",#N/A,FALSE,"s&amp;c summary";"TOTAL",#N/A,FALSE,"cost plan";"LIFFE",#N/A,FALSE,"s&amp;c summary";"LIFFE",#N/A,FALSE,"cost plan";"TENANT",#N/A,FALSE,"s&amp;c summary";"TENANT AREAS",#N/A,FALSE,"cost plan";"CARPARK",#N/A,FALSE,"s&amp;c summary";"CAR PARK",#N/A,FALSE,"cost plan";#N/A,#N/A,FALSE,"enhancements";#N/A,#N/A,FALSE,"fit out summary";#N/A,#N/A,FALSE,"fit out phase1";#N/A,#N/A,FALSE,"fit out phase2";#N/A,#N/A,FALSE,"in fill summary";#N/A,#N/A,FALSE,"in fill costs";#N/A,#N/A,FALSE,"disc"}</definedName>
    <definedName name="wrn.REP503." localSheetId="1" hidden="1">{#N/A,#N/A,FALSE,"contents 5.03";#N/A,#N/A,FALSE,"introduction";#N/A,#N/A,FALSE,"summary of costs";#N/A,#N/A,FALSE,"exclusions 5.03";"FEET",#N/A,FALSE,"total areas";"FEET",#N/A,FALSE,"liffe areas";"FEET",#N/A,FALSE,"tenant areas";"FEET",#N/A,FALSE,"carpark areas";"TOTALINF",#N/A,FALSE,"s&amp;c summary";"TOTAL",#N/A,FALSE,"cost plan";"LIFFEINF",#N/A,FALSE,"s&amp;c summary";"LIFFE",#N/A,FALSE,"cost plan";"TENINF",#N/A,FALSE,"s&amp;c summary";"TENANT AREAS",#N/A,FALSE,"cost plan";"CARPINF",#N/A,FALSE,"s&amp;c summary";"CAR PARK",#N/A,FALSE,"cost plan";#N/A,#N/A,FALSE,"enhancements";#N/A,#N/A,FALSE,"fit out summary";#N/A,#N/A,FALSE,"fit out phase1";#N/A,#N/A,FALSE,"fit out phase2";#N/A,#N/A,FALSE,"in fill summary";#N/A,#N/A,FALSE,"in fill costs";#N/A,#N/A,FALSE,"disc"}</definedName>
    <definedName name="wrn.REP503." localSheetId="0" hidden="1">{#N/A,#N/A,FALSE,"contents 5.03";#N/A,#N/A,FALSE,"introduction";#N/A,#N/A,FALSE,"summary of costs";#N/A,#N/A,FALSE,"exclusions 5.03";"FEET",#N/A,FALSE,"total areas";"FEET",#N/A,FALSE,"liffe areas";"FEET",#N/A,FALSE,"tenant areas";"FEET",#N/A,FALSE,"carpark areas";"TOTALINF",#N/A,FALSE,"s&amp;c summary";"TOTAL",#N/A,FALSE,"cost plan";"LIFFEINF",#N/A,FALSE,"s&amp;c summary";"LIFFE",#N/A,FALSE,"cost plan";"TENINF",#N/A,FALSE,"s&amp;c summary";"TENANT AREAS",#N/A,FALSE,"cost plan";"CARPINF",#N/A,FALSE,"s&amp;c summary";"CAR PARK",#N/A,FALSE,"cost plan";#N/A,#N/A,FALSE,"enhancements";#N/A,#N/A,FALSE,"fit out summary";#N/A,#N/A,FALSE,"fit out phase1";#N/A,#N/A,FALSE,"fit out phase2";#N/A,#N/A,FALSE,"in fill summary";#N/A,#N/A,FALSE,"in fill costs";#N/A,#N/A,FALSE,"disc"}</definedName>
    <definedName name="wrn.REP503." hidden="1">{#N/A,#N/A,FALSE,"contents 5.03";#N/A,#N/A,FALSE,"introduction";#N/A,#N/A,FALSE,"summary of costs";#N/A,#N/A,FALSE,"exclusions 5.03";"FEET",#N/A,FALSE,"total areas";"FEET",#N/A,FALSE,"liffe areas";"FEET",#N/A,FALSE,"tenant areas";"FEET",#N/A,FALSE,"carpark areas";"TOTALINF",#N/A,FALSE,"s&amp;c summary";"TOTAL",#N/A,FALSE,"cost plan";"LIFFEINF",#N/A,FALSE,"s&amp;c summary";"LIFFE",#N/A,FALSE,"cost plan";"TENINF",#N/A,FALSE,"s&amp;c summary";"TENANT AREAS",#N/A,FALSE,"cost plan";"CARPINF",#N/A,FALSE,"s&amp;c summary";"CAR PARK",#N/A,FALSE,"cost plan";#N/A,#N/A,FALSE,"enhancements";#N/A,#N/A,FALSE,"fit out summary";#N/A,#N/A,FALSE,"fit out phase1";#N/A,#N/A,FALSE,"fit out phase2";#N/A,#N/A,FALSE,"in fill summary";#N/A,#N/A,FALSE,"in fill costs";#N/A,#N/A,FALSE,"disc"}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5" l="1"/>
  <c r="G49" i="5"/>
  <c r="G30" i="5"/>
  <c r="G48" i="5"/>
  <c r="F55" i="5"/>
  <c r="G55" i="5" s="1"/>
  <c r="G66" i="5"/>
  <c r="G71" i="5"/>
  <c r="G69" i="5"/>
  <c r="G22" i="5"/>
  <c r="G21" i="5"/>
  <c r="G23" i="5"/>
  <c r="D42" i="5"/>
  <c r="D43" i="5" s="1"/>
  <c r="D39" i="5"/>
  <c r="D38" i="5"/>
  <c r="D36" i="5" l="1"/>
  <c r="D35" i="5"/>
  <c r="D33" i="5"/>
  <c r="D37" i="5" s="1"/>
  <c r="G29" i="5"/>
  <c r="D57" i="5"/>
  <c r="B16" i="6"/>
  <c r="G73" i="5"/>
  <c r="D20" i="6" s="1"/>
  <c r="B19" i="6"/>
  <c r="G75" i="5"/>
  <c r="B20" i="6"/>
  <c r="B21" i="6"/>
  <c r="B15" i="6"/>
  <c r="B12" i="6"/>
  <c r="G28" i="5"/>
  <c r="D21" i="6" l="1"/>
  <c r="G31" i="5"/>
  <c r="B13" i="6"/>
  <c r="G27" i="5"/>
  <c r="G39" i="5"/>
  <c r="G36" i="5"/>
  <c r="G35" i="5"/>
  <c r="B14" i="6"/>
  <c r="G43" i="5"/>
  <c r="G42" i="5"/>
  <c r="G41" i="5"/>
  <c r="G40" i="5"/>
  <c r="G38" i="5"/>
  <c r="G37" i="5" l="1"/>
  <c r="G33" i="5"/>
  <c r="D13" i="6"/>
  <c r="D34" i="5"/>
  <c r="G34" i="5" s="1"/>
  <c r="D14" i="6" l="1"/>
  <c r="G25" i="5"/>
  <c r="G18" i="5"/>
  <c r="D58" i="5" l="1"/>
  <c r="G50" i="5" l="1"/>
  <c r="G47" i="5"/>
  <c r="G46" i="5"/>
  <c r="G52" i="5"/>
  <c r="G45" i="5"/>
  <c r="D15" i="6" l="1"/>
  <c r="B18" i="6" l="1"/>
  <c r="B17" i="6"/>
  <c r="B11" i="6"/>
  <c r="G67" i="5"/>
  <c r="B9" i="6"/>
  <c r="G70" i="5" l="1"/>
  <c r="D19" i="6" s="1"/>
  <c r="G65" i="5"/>
  <c r="G64" i="5"/>
  <c r="G62" i="5"/>
  <c r="D17" i="6" l="1"/>
  <c r="D12" i="6"/>
  <c r="D18" i="6"/>
  <c r="G56" i="5"/>
  <c r="G54" i="5"/>
  <c r="G58" i="5" l="1"/>
  <c r="G57" i="5"/>
  <c r="D16" i="6" l="1"/>
  <c r="G15" i="5"/>
  <c r="G16" i="5"/>
  <c r="G17" i="5"/>
  <c r="G19" i="5"/>
  <c r="G81" i="5" l="1"/>
  <c r="D11" i="6"/>
  <c r="D23" i="6" s="1"/>
  <c r="G85" i="5" l="1"/>
  <c r="G87" i="5" l="1"/>
  <c r="D25" i="6"/>
  <c r="D27" i="6" s="1"/>
</calcChain>
</file>

<file path=xl/sharedStrings.xml><?xml version="1.0" encoding="utf-8"?>
<sst xmlns="http://schemas.openxmlformats.org/spreadsheetml/2006/main" count="161" uniqueCount="110">
  <si>
    <t>Qualifications:</t>
  </si>
  <si>
    <t>Contractor to maintain a clean and safe site at all times</t>
  </si>
  <si>
    <t>Client to make any variations / changes to the design at the earliest possible time</t>
  </si>
  <si>
    <t>Contractor to liaise with building control and adhere to current Building Regulations</t>
  </si>
  <si>
    <t>SCOPE OF WORK</t>
  </si>
  <si>
    <t>ITEM</t>
  </si>
  <si>
    <t>Qty</t>
  </si>
  <si>
    <t>Unit</t>
  </si>
  <si>
    <t>Rate</t>
  </si>
  <si>
    <t>item</t>
  </si>
  <si>
    <t>nr</t>
  </si>
  <si>
    <t>Client to provide water and electricity supply to site for duration of works</t>
  </si>
  <si>
    <t>PRELIMINARIES</t>
  </si>
  <si>
    <t>GENERAL SITE WASTE DISPOSAL OFF-SITE</t>
  </si>
  <si>
    <t>PLANT HIRE</t>
  </si>
  <si>
    <t>m2</t>
  </si>
  <si>
    <t>m</t>
  </si>
  <si>
    <t>JOINERY</t>
  </si>
  <si>
    <t>ELECTRICS</t>
  </si>
  <si>
    <t>PLUMBING</t>
  </si>
  <si>
    <t xml:space="preserve">SUB-TOTAL EXCL. VAT: </t>
  </si>
  <si>
    <t xml:space="preserve">PROFIT (%): </t>
  </si>
  <si>
    <t xml:space="preserve">GRAND TOTAL EXCL. VAT (£): </t>
  </si>
  <si>
    <t xml:space="preserve">PROFIT EXCL. VAT (£): </t>
  </si>
  <si>
    <t>ADJUST PROFIT % AS REQUIRED</t>
  </si>
  <si>
    <t>PARTITIONS, DRYLINING, DECORATING</t>
  </si>
  <si>
    <t>1ST &amp; 2ND FIX ELECTRICAL: NEW WIRING, WHITE SOCKETS &amp; SWITCHES (PROVISIONAL)</t>
  </si>
  <si>
    <t>ELECTRICAL CERTIFICATION</t>
  </si>
  <si>
    <t>GAS CERTIFICATION</t>
  </si>
  <si>
    <t>F.A.O: xxxx</t>
  </si>
  <si>
    <t>Site:</t>
  </si>
  <si>
    <t xml:space="preserve">Description  </t>
  </si>
  <si>
    <t>Total</t>
  </si>
  <si>
    <t>A</t>
  </si>
  <si>
    <t>B</t>
  </si>
  <si>
    <t>C</t>
  </si>
  <si>
    <t>D</t>
  </si>
  <si>
    <t>F</t>
  </si>
  <si>
    <t>G</t>
  </si>
  <si>
    <t>H</t>
  </si>
  <si>
    <t>I</t>
  </si>
  <si>
    <t>Sub-Total:</t>
  </si>
  <si>
    <r>
      <t xml:space="preserve">Overhead and Profit </t>
    </r>
    <r>
      <rPr>
        <sz val="10"/>
        <color rgb="FFFF0000"/>
        <rFont val="Lucida Sans"/>
        <family val="2"/>
      </rPr>
      <t>(adjust as required)</t>
    </r>
  </si>
  <si>
    <t>Indicative Cost Estimate (Excl VAT):</t>
  </si>
  <si>
    <t xml:space="preserve">Notes </t>
  </si>
  <si>
    <t>WELFARE FACILITIES / SUNDRIES</t>
  </si>
  <si>
    <t>Cost</t>
  </si>
  <si>
    <t>K</t>
  </si>
  <si>
    <t>HEALTH &amp; SAFETY / PPE IN ACCORDANCE WITH NEW COVID-19 GUIDELINES</t>
  </si>
  <si>
    <t>PAINT FINISH TO NEW AND AFFECTED WALLS &amp; CEILINGS</t>
  </si>
  <si>
    <t>SKIM PLASTERING TO NEW AND AFFECTED WALLS &amp; CEILINGS</t>
  </si>
  <si>
    <t>VAPOUR CONTROL LAYER</t>
  </si>
  <si>
    <t>SINGLE STOREY EXTENSION WORKS</t>
  </si>
  <si>
    <t>CODE 4 LEAD FLASHING TO ABUTMENTS</t>
  </si>
  <si>
    <t>SKIRTING AND ARCHITRAVE MDF</t>
  </si>
  <si>
    <t xml:space="preserve">INSTALLATION OF 12.5MM PLASTERBOARD TO NEW CEILINGS </t>
  </si>
  <si>
    <t>This estimate is based on drawings by: Jan Kattein Architects</t>
  </si>
  <si>
    <t>INSULATION 150MM</t>
  </si>
  <si>
    <t>SCAFFOLD</t>
  </si>
  <si>
    <t>SUBSTRUCTURE</t>
  </si>
  <si>
    <t>EXCAVATE FOR CONCRETE FOUNDATION</t>
  </si>
  <si>
    <t>m3</t>
  </si>
  <si>
    <t>DISPOSAL OFF-SITE</t>
  </si>
  <si>
    <t>COMPACTING BOTTOM OF EXCAVATION</t>
  </si>
  <si>
    <t>E.W.S FORMWORK TO SIDES OF FOUNDATIONS</t>
  </si>
  <si>
    <t>CONCRETE TO FOUNDATIONS</t>
  </si>
  <si>
    <t>DPM 1200 GAUGE</t>
  </si>
  <si>
    <t>INSULATION TO CONCRETE SLAB</t>
  </si>
  <si>
    <t>25MM INSULATION UPSTAND TO PERIMETER</t>
  </si>
  <si>
    <t>EXTERNAL WALLS</t>
  </si>
  <si>
    <t>ROOFING</t>
  </si>
  <si>
    <t>excluded</t>
  </si>
  <si>
    <t>12.5MM DOT AND DAT PLASTERBOARD TO PERIMETER WALLS</t>
  </si>
  <si>
    <t>PROVISIONAL SUM</t>
  </si>
  <si>
    <t xml:space="preserve">FLOOR FINISHES </t>
  </si>
  <si>
    <t>GLAZING</t>
  </si>
  <si>
    <t>LINTELS</t>
  </si>
  <si>
    <t>DEMOLITIONS &amp; ALTERATIONS</t>
  </si>
  <si>
    <t>E</t>
  </si>
  <si>
    <t>J</t>
  </si>
  <si>
    <t>EXT WORKS</t>
  </si>
  <si>
    <t>GLAZED DOORS &amp; WINDOWS</t>
  </si>
  <si>
    <t>inc decoration</t>
  </si>
  <si>
    <t xml:space="preserve">65MM SCREED </t>
  </si>
  <si>
    <t>EASY FLOAT FINISH TO TOP OF SCREED</t>
  </si>
  <si>
    <t>RAINWATER GOODS</t>
  </si>
  <si>
    <t>STEELWORK</t>
  </si>
  <si>
    <t>PROVISIONAL SUM - NO MEMBER SIZES</t>
  </si>
  <si>
    <t>SOLID CONCRETE FLOOR</t>
  </si>
  <si>
    <t>REVISED STORM AND FOUL DRAINAGE SYSTEMS</t>
  </si>
  <si>
    <t>DEMOLITION OF EXISTING EXTENSION</t>
  </si>
  <si>
    <t>EXTERNAL SITE CLEARANCE</t>
  </si>
  <si>
    <t>DEMOLISH CAVITY WALLS</t>
  </si>
  <si>
    <t>REMOVE INT WALLS</t>
  </si>
  <si>
    <t>REMOVE INT DOORS</t>
  </si>
  <si>
    <t>EXTERNAL WALLS INNER SKIN 100MM BLOCKS, CAVITY INSULATION, OUTER SKIN 100MM BLOCK, RENDER FINISH,MORTAR, WEEP HOLES, WALL TIES</t>
  </si>
  <si>
    <t>BLOCK INNER AND OUTER SKIN WITH DPC</t>
  </si>
  <si>
    <t>PLUMBING INSTALLATIONS</t>
  </si>
  <si>
    <t xml:space="preserve">HEATING INSTALLATIONS </t>
  </si>
  <si>
    <t>CEILING COFFER DETAIL</t>
  </si>
  <si>
    <t>INSTALL CLIENT SUPPLIED KITCHEN</t>
  </si>
  <si>
    <t>LIGHTS (CLIENT TO SUPPLY, NUMBER APPROX)</t>
  </si>
  <si>
    <t>LIGHTING TO COFFER DETAIL</t>
  </si>
  <si>
    <t>FLAT ROOF; PLY, MEMBRANE &amp; FINISH</t>
  </si>
  <si>
    <t>INSTALLATION OF FLAT ROOF STRUCTURE, WALL PLATE ETC</t>
  </si>
  <si>
    <t>ROOF UPSTAND</t>
  </si>
  <si>
    <t>WALL STARTERS</t>
  </si>
  <si>
    <t>PERIMETER TRIM</t>
  </si>
  <si>
    <t>The cost plan is based on Q1 2021 tender prices and excludes VAT.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</si>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</sst>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_(&quot;£&quot;* #,##0.00_);_(&quot;£&quot;* \(#,##0.00\);_(&quot;£&quot;* &quot;-&quot;??_);_(@_)"/>
    <numFmt numFmtId="166" formatCode="&quot;£&quot;#,##0.00;[Red]&quot;£&quot;#,##0.00"/>
    <numFmt numFmtId="167" formatCode="&quot;£&quot;#,##0.00"/>
    <numFmt numFmtId="168" formatCode="0.0"/>
    <numFmt numFmtId="169" formatCode="_-* #,##0_-;\-* #,##0_-;_-* &quot;-&quot;??_-;_-@_-"/>
    <numFmt numFmtId="170" formatCode="_-[$£-809]* #,##0.00_-;\-[$£-809]* #,##0.00_-;_-[$£-809]* &quot;-&quot;??_-;_-@_-"/>
    <numFmt numFmtId="171" formatCode="#,##0_);[Red]\(#,##0_);"/>
  </numFmts>
  <fonts count="3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2"/>
      <color rgb="FF222222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 (Body)"/>
    </font>
    <font>
      <b/>
      <sz val="11"/>
      <name val="Calibri (Body)"/>
    </font>
    <font>
      <sz val="12"/>
      <name val="Calibri (Body)"/>
    </font>
    <font>
      <b/>
      <i/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9"/>
      <color theme="1"/>
      <name val="Calibri (Body)"/>
    </font>
    <font>
      <sz val="10"/>
      <name val="Arial"/>
      <family val="2"/>
    </font>
    <font>
      <sz val="10"/>
      <name val="Lucida Sans"/>
      <family val="2"/>
    </font>
    <font>
      <b/>
      <sz val="10"/>
      <name val="Lucida Sans"/>
      <family val="2"/>
    </font>
    <font>
      <b/>
      <sz val="9"/>
      <name val="Lucida Sans"/>
      <family val="2"/>
    </font>
    <font>
      <sz val="9"/>
      <name val="Lucida Sans"/>
      <family val="2"/>
    </font>
    <font>
      <b/>
      <u/>
      <sz val="10"/>
      <name val="Lucida Sans"/>
      <family val="2"/>
    </font>
    <font>
      <i/>
      <sz val="10"/>
      <color rgb="FFFF0000"/>
      <name val="Lucida Sans"/>
      <family val="2"/>
    </font>
    <font>
      <b/>
      <sz val="11"/>
      <name val="Lucida Sans"/>
      <family val="2"/>
    </font>
    <font>
      <sz val="11"/>
      <name val="Lucida Sans"/>
      <family val="2"/>
    </font>
    <font>
      <sz val="10"/>
      <color rgb="FFFF0000"/>
      <name val="Lucida Sans"/>
      <family val="2"/>
    </font>
    <font>
      <sz val="9"/>
      <color theme="1"/>
      <name val="Lucida Sans"/>
      <family val="2"/>
    </font>
    <font>
      <sz val="11"/>
      <color theme="1"/>
      <name val="Lucida Sans"/>
      <family val="2"/>
    </font>
    <font>
      <sz val="9"/>
      <name val="Lucida Sans Regular"/>
    </font>
    <font>
      <sz val="9"/>
      <color theme="1"/>
      <name val="Lucida Sans Regula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4" tint="0.59999389629810485"/>
        <bgColor rgb="FF8DB3E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 style="thin">
        <color theme="6"/>
      </bottom>
      <diagonal/>
    </border>
  </borders>
  <cellStyleXfs count="5">
    <xf numFmtId="0" fontId="0" fillId="0" borderId="0"/>
    <xf numFmtId="0" fontId="7" fillId="0" borderId="0"/>
    <xf numFmtId="0" fontId="24" fillId="0" borderId="0"/>
    <xf numFmtId="164" fontId="14" fillId="0" borderId="0" applyFont="0" applyFill="0" applyBorder="0" applyAlignment="0" applyProtection="0"/>
    <xf numFmtId="0" fontId="14" fillId="0" borderId="0"/>
  </cellStyleXfs>
  <cellXfs count="241">
    <xf numFmtId="0" fontId="0" fillId="0" borderId="0" xfId="0"/>
    <xf numFmtId="0" fontId="7" fillId="0" borderId="0" xfId="1" applyFont="1" applyAlignment="1"/>
    <xf numFmtId="0" fontId="8" fillId="0" borderId="0" xfId="1" applyFont="1"/>
    <xf numFmtId="166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wrapText="1"/>
    </xf>
    <xf numFmtId="0" fontId="9" fillId="0" borderId="0" xfId="1" applyFont="1"/>
    <xf numFmtId="0" fontId="6" fillId="0" borderId="0" xfId="1" applyFont="1"/>
    <xf numFmtId="0" fontId="10" fillId="0" borderId="0" xfId="1" applyFont="1"/>
    <xf numFmtId="166" fontId="6" fillId="0" borderId="6" xfId="1" applyNumberFormat="1" applyFont="1" applyFill="1" applyBorder="1" applyAlignment="1">
      <alignment horizontal="center" vertical="center"/>
    </xf>
    <xf numFmtId="166" fontId="6" fillId="0" borderId="5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166" fontId="9" fillId="0" borderId="0" xfId="1" applyNumberFormat="1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14" fontId="8" fillId="0" borderId="0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166" fontId="16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66" fontId="18" fillId="0" borderId="0" xfId="1" applyNumberFormat="1" applyFont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167" fontId="17" fillId="2" borderId="3" xfId="0" applyNumberFormat="1" applyFont="1" applyFill="1" applyBorder="1" applyAlignment="1">
      <alignment horizontal="right" vertical="center"/>
    </xf>
    <xf numFmtId="166" fontId="17" fillId="3" borderId="2" xfId="0" applyNumberFormat="1" applyFont="1" applyFill="1" applyBorder="1" applyAlignment="1">
      <alignment horizontal="center" vertical="center"/>
    </xf>
    <xf numFmtId="9" fontId="17" fillId="4" borderId="2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167" fontId="17" fillId="5" borderId="3" xfId="0" applyNumberFormat="1" applyFont="1" applyFill="1" applyBorder="1" applyAlignment="1">
      <alignment horizontal="right" vertical="center"/>
    </xf>
    <xf numFmtId="166" fontId="17" fillId="6" borderId="2" xfId="0" applyNumberFormat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167" fontId="17" fillId="5" borderId="3" xfId="1" applyNumberFormat="1" applyFont="1" applyFill="1" applyBorder="1" applyAlignment="1">
      <alignment horizontal="right" vertical="center"/>
    </xf>
    <xf numFmtId="166" fontId="17" fillId="7" borderId="2" xfId="1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9" fillId="0" borderId="0" xfId="1" applyFont="1" applyFill="1" applyBorder="1"/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0" fontId="7" fillId="0" borderId="0" xfId="1" applyFont="1" applyFill="1" applyBorder="1" applyAlignment="1"/>
    <xf numFmtId="0" fontId="4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66" fontId="6" fillId="0" borderId="15" xfId="1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center" vertical="center"/>
    </xf>
    <xf numFmtId="166" fontId="14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167" fontId="14" fillId="5" borderId="1" xfId="0" applyNumberFormat="1" applyFont="1" applyFill="1" applyBorder="1" applyAlignment="1">
      <alignment horizontal="center" vertical="center"/>
    </xf>
    <xf numFmtId="0" fontId="4" fillId="8" borderId="8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/>
    </xf>
    <xf numFmtId="166" fontId="4" fillId="8" borderId="8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25" fillId="10" borderId="0" xfId="2" applyFont="1" applyFill="1" applyAlignment="1">
      <alignment horizontal="center" vertical="top"/>
    </xf>
    <xf numFmtId="38" fontId="26" fillId="10" borderId="0" xfId="2" applyNumberFormat="1" applyFont="1" applyFill="1" applyAlignment="1" applyProtection="1">
      <alignment vertical="center"/>
      <protection locked="0"/>
    </xf>
    <xf numFmtId="169" fontId="26" fillId="10" borderId="0" xfId="3" applyNumberFormat="1" applyFont="1" applyFill="1" applyBorder="1" applyAlignment="1" applyProtection="1">
      <alignment horizontal="center" vertical="center"/>
      <protection locked="0"/>
    </xf>
    <xf numFmtId="0" fontId="27" fillId="10" borderId="0" xfId="2" applyFont="1" applyFill="1" applyAlignment="1" applyProtection="1">
      <alignment horizontal="right" vertical="top"/>
      <protection locked="0"/>
    </xf>
    <xf numFmtId="0" fontId="28" fillId="10" borderId="0" xfId="2" applyFont="1" applyFill="1" applyAlignment="1">
      <alignment vertical="top"/>
    </xf>
    <xf numFmtId="169" fontId="28" fillId="10" borderId="0" xfId="3" applyNumberFormat="1" applyFont="1" applyFill="1" applyBorder="1" applyAlignment="1">
      <alignment horizontal="center" vertical="top"/>
    </xf>
    <xf numFmtId="0" fontId="26" fillId="10" borderId="0" xfId="2" applyFont="1" applyFill="1" applyAlignment="1" applyProtection="1">
      <alignment vertical="center"/>
      <protection locked="0"/>
    </xf>
    <xf numFmtId="0" fontId="26" fillId="10" borderId="0" xfId="2" applyFont="1" applyFill="1" applyAlignment="1">
      <alignment vertical="center"/>
    </xf>
    <xf numFmtId="168" fontId="27" fillId="10" borderId="0" xfId="2" applyNumberFormat="1" applyFont="1" applyFill="1" applyAlignment="1" applyProtection="1">
      <alignment horizontal="center" vertical="top"/>
      <protection locked="0"/>
    </xf>
    <xf numFmtId="169" fontId="26" fillId="11" borderId="28" xfId="3" applyNumberFormat="1" applyFont="1" applyFill="1" applyBorder="1" applyAlignment="1" applyProtection="1">
      <alignment horizontal="center" vertical="center"/>
      <protection locked="0"/>
    </xf>
    <xf numFmtId="0" fontId="26" fillId="11" borderId="29" xfId="2" applyFont="1" applyFill="1" applyBorder="1" applyAlignment="1" applyProtection="1">
      <alignment horizontal="center" vertical="center" wrapText="1"/>
      <protection locked="0"/>
    </xf>
    <xf numFmtId="0" fontId="25" fillId="10" borderId="0" xfId="2" applyFont="1" applyFill="1" applyAlignment="1">
      <alignment horizontal="center" vertical="center"/>
    </xf>
    <xf numFmtId="0" fontId="25" fillId="10" borderId="0" xfId="2" applyFont="1" applyFill="1" applyAlignment="1">
      <alignment vertical="center"/>
    </xf>
    <xf numFmtId="169" fontId="25" fillId="10" borderId="0" xfId="3" applyNumberFormat="1" applyFont="1" applyFill="1" applyBorder="1" applyAlignment="1">
      <alignment horizontal="center" vertical="center"/>
    </xf>
    <xf numFmtId="0" fontId="28" fillId="10" borderId="0" xfId="2" applyFont="1" applyFill="1" applyAlignment="1">
      <alignment vertical="center"/>
    </xf>
    <xf numFmtId="3" fontId="25" fillId="10" borderId="0" xfId="2" applyNumberFormat="1" applyFont="1" applyFill="1" applyAlignment="1" applyProtection="1">
      <alignment horizontal="left" vertical="center" indent="1"/>
      <protection locked="0"/>
    </xf>
    <xf numFmtId="169" fontId="25" fillId="10" borderId="0" xfId="3" applyNumberFormat="1" applyFont="1" applyFill="1" applyBorder="1" applyAlignment="1" applyProtection="1">
      <alignment horizontal="center" vertical="center"/>
      <protection locked="0"/>
    </xf>
    <xf numFmtId="164" fontId="25" fillId="10" borderId="0" xfId="3" applyFont="1" applyFill="1" applyBorder="1" applyAlignment="1" applyProtection="1">
      <alignment vertical="center" wrapText="1"/>
      <protection locked="0"/>
    </xf>
    <xf numFmtId="168" fontId="29" fillId="10" borderId="0" xfId="2" applyNumberFormat="1" applyFont="1" applyFill="1" applyAlignment="1">
      <alignment horizontal="center" vertical="center"/>
    </xf>
    <xf numFmtId="169" fontId="26" fillId="0" borderId="0" xfId="3" applyNumberFormat="1" applyFont="1" applyFill="1" applyBorder="1" applyAlignment="1" applyProtection="1">
      <alignment horizontal="center" vertical="center"/>
      <protection locked="0"/>
    </xf>
    <xf numFmtId="164" fontId="30" fillId="0" borderId="0" xfId="3" applyFont="1" applyFill="1" applyBorder="1" applyAlignment="1" applyProtection="1">
      <alignment vertical="center" wrapText="1"/>
      <protection locked="0"/>
    </xf>
    <xf numFmtId="168" fontId="26" fillId="10" borderId="0" xfId="2" applyNumberFormat="1" applyFont="1" applyFill="1" applyAlignment="1">
      <alignment horizontal="center" vertical="center"/>
    </xf>
    <xf numFmtId="1" fontId="26" fillId="0" borderId="0" xfId="2" applyNumberFormat="1" applyFont="1" applyAlignment="1" applyProtection="1">
      <alignment horizontal="left" vertical="center" indent="1"/>
      <protection locked="0"/>
    </xf>
    <xf numFmtId="0" fontId="25" fillId="10" borderId="30" xfId="2" applyFont="1" applyFill="1" applyBorder="1" applyAlignment="1">
      <alignment horizontal="center" vertical="center"/>
    </xf>
    <xf numFmtId="169" fontId="25" fillId="0" borderId="31" xfId="3" applyNumberFormat="1" applyFont="1" applyFill="1" applyBorder="1" applyAlignment="1" applyProtection="1">
      <alignment horizontal="center" vertical="center"/>
      <protection locked="0"/>
    </xf>
    <xf numFmtId="170" fontId="26" fillId="0" borderId="32" xfId="3" applyNumberFormat="1" applyFont="1" applyFill="1" applyBorder="1" applyAlignment="1" applyProtection="1">
      <alignment vertical="center"/>
      <protection locked="0"/>
    </xf>
    <xf numFmtId="1" fontId="26" fillId="10" borderId="0" xfId="2" applyNumberFormat="1" applyFont="1" applyFill="1" applyAlignment="1" applyProtection="1">
      <alignment horizontal="left" vertical="center"/>
      <protection locked="0"/>
    </xf>
    <xf numFmtId="169" fontId="26" fillId="10" borderId="31" xfId="3" applyNumberFormat="1" applyFont="1" applyFill="1" applyBorder="1" applyAlignment="1" applyProtection="1">
      <alignment horizontal="center" vertical="center"/>
      <protection locked="0"/>
    </xf>
    <xf numFmtId="170" fontId="26" fillId="10" borderId="32" xfId="2" applyNumberFormat="1" applyFont="1" applyFill="1" applyBorder="1" applyAlignment="1" applyProtection="1">
      <alignment vertical="center"/>
      <protection locked="0"/>
    </xf>
    <xf numFmtId="1" fontId="31" fillId="0" borderId="33" xfId="2" applyNumberFormat="1" applyFont="1" applyBorder="1" applyAlignment="1" applyProtection="1">
      <alignment horizontal="left" vertical="center"/>
      <protection locked="0"/>
    </xf>
    <xf numFmtId="1" fontId="31" fillId="0" borderId="34" xfId="2" applyNumberFormat="1" applyFont="1" applyBorder="1" applyAlignment="1" applyProtection="1">
      <alignment horizontal="left" vertical="center" wrapText="1" indent="1"/>
      <protection locked="0"/>
    </xf>
    <xf numFmtId="169" fontId="31" fillId="0" borderId="35" xfId="3" applyNumberFormat="1" applyFont="1" applyFill="1" applyBorder="1" applyAlignment="1" applyProtection="1">
      <alignment horizontal="center" vertical="center"/>
      <protection locked="0"/>
    </xf>
    <xf numFmtId="170" fontId="31" fillId="0" borderId="36" xfId="2" applyNumberFormat="1" applyFont="1" applyBorder="1" applyAlignment="1" applyProtection="1">
      <alignment vertical="center"/>
      <protection locked="0"/>
    </xf>
    <xf numFmtId="164" fontId="31" fillId="0" borderId="0" xfId="2" applyNumberFormat="1" applyFont="1" applyAlignment="1">
      <alignment vertical="center"/>
    </xf>
    <xf numFmtId="0" fontId="32" fillId="0" borderId="0" xfId="2" applyFont="1" applyAlignment="1">
      <alignment vertical="center"/>
    </xf>
    <xf numFmtId="1" fontId="26" fillId="0" borderId="0" xfId="2" applyNumberFormat="1" applyFont="1" applyAlignment="1" applyProtection="1">
      <alignment horizontal="left" vertical="center"/>
      <protection locked="0"/>
    </xf>
    <xf numFmtId="164" fontId="26" fillId="0" borderId="0" xfId="2" applyNumberFormat="1" applyFont="1" applyAlignment="1" applyProtection="1">
      <alignment vertical="center"/>
      <protection locked="0"/>
    </xf>
    <xf numFmtId="1" fontId="25" fillId="0" borderId="0" xfId="2" applyNumberFormat="1" applyFont="1" applyAlignment="1" applyProtection="1">
      <alignment horizontal="left" vertical="center" wrapText="1" indent="1"/>
      <protection locked="0"/>
    </xf>
    <xf numFmtId="1" fontId="26" fillId="2" borderId="26" xfId="2" applyNumberFormat="1" applyFont="1" applyFill="1" applyBorder="1" applyAlignment="1" applyProtection="1">
      <alignment horizontal="left" vertical="center"/>
      <protection locked="0"/>
    </xf>
    <xf numFmtId="1" fontId="26" fillId="2" borderId="27" xfId="2" applyNumberFormat="1" applyFont="1" applyFill="1" applyBorder="1" applyAlignment="1" applyProtection="1">
      <alignment horizontal="left" vertical="center" wrapText="1" indent="1"/>
      <protection locked="0"/>
    </xf>
    <xf numFmtId="169" fontId="26" fillId="2" borderId="37" xfId="3" applyNumberFormat="1" applyFont="1" applyFill="1" applyBorder="1" applyAlignment="1" applyProtection="1">
      <alignment horizontal="center" vertical="center"/>
      <protection locked="0"/>
    </xf>
    <xf numFmtId="170" fontId="26" fillId="2" borderId="29" xfId="2" applyNumberFormat="1" applyFont="1" applyFill="1" applyBorder="1" applyAlignment="1" applyProtection="1">
      <alignment vertical="center"/>
      <protection locked="0"/>
    </xf>
    <xf numFmtId="164" fontId="27" fillId="10" borderId="0" xfId="2" applyNumberFormat="1" applyFont="1" applyFill="1" applyAlignment="1">
      <alignment vertical="center"/>
    </xf>
    <xf numFmtId="0" fontId="28" fillId="10" borderId="0" xfId="2" applyFont="1" applyFill="1" applyAlignment="1">
      <alignment horizontal="right" vertical="top"/>
    </xf>
    <xf numFmtId="38" fontId="26" fillId="10" borderId="0" xfId="2" applyNumberFormat="1" applyFont="1" applyFill="1" applyAlignment="1" applyProtection="1">
      <alignment horizontal="left" vertical="center"/>
      <protection locked="0"/>
    </xf>
    <xf numFmtId="0" fontId="27" fillId="10" borderId="0" xfId="2" applyFont="1" applyFill="1" applyAlignment="1" applyProtection="1">
      <alignment vertical="top"/>
      <protection locked="0"/>
    </xf>
    <xf numFmtId="38" fontId="27" fillId="10" borderId="0" xfId="2" applyNumberFormat="1" applyFont="1" applyFill="1" applyAlignment="1" applyProtection="1">
      <alignment horizontal="left" vertical="center"/>
      <protection locked="0"/>
    </xf>
    <xf numFmtId="0" fontId="25" fillId="10" borderId="0" xfId="2" applyFont="1" applyFill="1" applyAlignment="1" applyProtection="1">
      <alignment vertical="center"/>
      <protection locked="0"/>
    </xf>
    <xf numFmtId="0" fontId="27" fillId="10" borderId="0" xfId="2" applyFont="1" applyFill="1" applyAlignment="1" applyProtection="1">
      <alignment horizontal="left" vertical="center"/>
      <protection locked="0"/>
    </xf>
    <xf numFmtId="0" fontId="26" fillId="10" borderId="22" xfId="2" applyFont="1" applyFill="1" applyBorder="1" applyAlignment="1" applyProtection="1">
      <alignment vertical="center"/>
      <protection locked="0"/>
    </xf>
    <xf numFmtId="0" fontId="26" fillId="10" borderId="22" xfId="2" applyFont="1" applyFill="1" applyBorder="1" applyAlignment="1" applyProtection="1">
      <alignment horizontal="left" vertical="center"/>
      <protection locked="0"/>
    </xf>
    <xf numFmtId="0" fontId="27" fillId="10" borderId="22" xfId="2" applyFont="1" applyFill="1" applyBorder="1" applyAlignment="1" applyProtection="1">
      <alignment vertical="top"/>
      <protection locked="0"/>
    </xf>
    <xf numFmtId="0" fontId="27" fillId="10" borderId="22" xfId="2" applyFont="1" applyFill="1" applyBorder="1" applyAlignment="1" applyProtection="1">
      <alignment horizontal="right" vertical="top"/>
      <protection locked="0"/>
    </xf>
    <xf numFmtId="0" fontId="27" fillId="10" borderId="19" xfId="2" applyFont="1" applyFill="1" applyBorder="1" applyAlignment="1" applyProtection="1">
      <alignment horizontal="center" vertical="top"/>
      <protection locked="0"/>
    </xf>
    <xf numFmtId="0" fontId="27" fillId="10" borderId="20" xfId="2" applyFont="1" applyFill="1" applyBorder="1" applyAlignment="1" applyProtection="1">
      <alignment horizontal="left" vertical="top"/>
      <protection locked="0"/>
    </xf>
    <xf numFmtId="0" fontId="27" fillId="10" borderId="20" xfId="2" applyFont="1" applyFill="1" applyBorder="1" applyAlignment="1" applyProtection="1">
      <alignment horizontal="center" vertical="top"/>
      <protection locked="0"/>
    </xf>
    <xf numFmtId="0" fontId="27" fillId="10" borderId="20" xfId="2" applyFont="1" applyFill="1" applyBorder="1" applyAlignment="1" applyProtection="1">
      <alignment horizontal="right" vertical="top"/>
      <protection locked="0"/>
    </xf>
    <xf numFmtId="1" fontId="28" fillId="10" borderId="24" xfId="2" applyNumberFormat="1" applyFont="1" applyFill="1" applyBorder="1" applyAlignment="1" applyProtection="1">
      <alignment horizontal="center" vertical="top"/>
      <protection locked="0"/>
    </xf>
    <xf numFmtId="1" fontId="28" fillId="10" borderId="0" xfId="2" applyNumberFormat="1" applyFont="1" applyFill="1" applyAlignment="1" applyProtection="1">
      <alignment horizontal="left" vertical="top"/>
      <protection locked="0"/>
    </xf>
    <xf numFmtId="3" fontId="28" fillId="10" borderId="0" xfId="2" applyNumberFormat="1" applyFont="1" applyFill="1" applyAlignment="1" applyProtection="1">
      <alignment vertical="top"/>
      <protection locked="0"/>
    </xf>
    <xf numFmtId="171" fontId="28" fillId="10" borderId="0" xfId="2" applyNumberFormat="1" applyFont="1" applyFill="1" applyAlignment="1" applyProtection="1">
      <alignment horizontal="center" vertical="top"/>
      <protection locked="0"/>
    </xf>
    <xf numFmtId="4" fontId="28" fillId="10" borderId="0" xfId="2" applyNumberFormat="1" applyFont="1" applyFill="1" applyAlignment="1" applyProtection="1">
      <alignment vertical="top"/>
      <protection locked="0"/>
    </xf>
    <xf numFmtId="4" fontId="28" fillId="10" borderId="0" xfId="2" applyNumberFormat="1" applyFont="1" applyFill="1" applyAlignment="1">
      <alignment vertical="top"/>
    </xf>
    <xf numFmtId="1" fontId="27" fillId="5" borderId="24" xfId="2" applyNumberFormat="1" applyFont="1" applyFill="1" applyBorder="1" applyAlignment="1" applyProtection="1">
      <alignment horizontal="center" vertical="top"/>
      <protection locked="0"/>
    </xf>
    <xf numFmtId="0" fontId="27" fillId="5" borderId="0" xfId="2" applyFont="1" applyFill="1" applyAlignment="1" applyProtection="1">
      <alignment horizontal="left" vertical="top"/>
      <protection locked="0"/>
    </xf>
    <xf numFmtId="0" fontId="27" fillId="5" borderId="0" xfId="2" applyFont="1" applyFill="1" applyAlignment="1" applyProtection="1">
      <alignment vertical="top"/>
      <protection locked="0"/>
    </xf>
    <xf numFmtId="171" fontId="28" fillId="5" borderId="0" xfId="2" applyNumberFormat="1" applyFont="1" applyFill="1" applyAlignment="1" applyProtection="1">
      <alignment horizontal="left" vertical="top"/>
      <protection locked="0"/>
    </xf>
    <xf numFmtId="4" fontId="28" fillId="5" borderId="0" xfId="2" applyNumberFormat="1" applyFont="1" applyFill="1" applyAlignment="1" applyProtection="1">
      <alignment vertical="top"/>
      <protection locked="0"/>
    </xf>
    <xf numFmtId="4" fontId="28" fillId="5" borderId="0" xfId="2" applyNumberFormat="1" applyFont="1" applyFill="1" applyAlignment="1">
      <alignment horizontal="right" vertical="top"/>
    </xf>
    <xf numFmtId="0" fontId="27" fillId="10" borderId="24" xfId="2" applyFont="1" applyFill="1" applyBorder="1" applyAlignment="1">
      <alignment horizontal="center" vertical="top"/>
    </xf>
    <xf numFmtId="3" fontId="27" fillId="10" borderId="0" xfId="2" applyNumberFormat="1" applyFont="1" applyFill="1" applyAlignment="1" applyProtection="1">
      <alignment horizontal="left" vertical="top"/>
      <protection locked="0"/>
    </xf>
    <xf numFmtId="3" fontId="27" fillId="10" borderId="0" xfId="2" applyNumberFormat="1" applyFont="1" applyFill="1" applyAlignment="1" applyProtection="1">
      <alignment vertical="top"/>
      <protection locked="0"/>
    </xf>
    <xf numFmtId="168" fontId="28" fillId="10" borderId="24" xfId="2" applyNumberFormat="1" applyFont="1" applyFill="1" applyBorder="1" applyAlignment="1">
      <alignment horizontal="center" vertical="top"/>
    </xf>
    <xf numFmtId="0" fontId="28" fillId="10" borderId="0" xfId="2" applyFont="1" applyFill="1" applyAlignment="1" applyProtection="1">
      <alignment vertical="top"/>
      <protection locked="0"/>
    </xf>
    <xf numFmtId="0" fontId="34" fillId="0" borderId="0" xfId="4" applyFont="1"/>
    <xf numFmtId="3" fontId="28" fillId="10" borderId="0" xfId="2" applyNumberFormat="1" applyFont="1" applyFill="1" applyAlignment="1" applyProtection="1">
      <alignment horizontal="left" vertical="top"/>
      <protection locked="0"/>
    </xf>
    <xf numFmtId="0" fontId="24" fillId="10" borderId="0" xfId="2" applyFill="1" applyAlignment="1">
      <alignment vertical="top"/>
    </xf>
    <xf numFmtId="0" fontId="28" fillId="10" borderId="0" xfId="2" applyFont="1" applyFill="1" applyAlignment="1">
      <alignment horizontal="left" vertical="top" wrapText="1"/>
    </xf>
    <xf numFmtId="3" fontId="28" fillId="0" borderId="0" xfId="2" applyNumberFormat="1" applyFont="1" applyAlignment="1" applyProtection="1">
      <alignment horizontal="right" vertical="top" wrapText="1" indent="1"/>
      <protection locked="0"/>
    </xf>
    <xf numFmtId="0" fontId="34" fillId="0" borderId="0" xfId="1" applyFont="1"/>
    <xf numFmtId="0" fontId="34" fillId="0" borderId="0" xfId="1" applyFont="1" applyAlignment="1">
      <alignment wrapText="1"/>
    </xf>
    <xf numFmtId="0" fontId="34" fillId="0" borderId="0" xfId="1" applyFont="1" applyAlignment="1">
      <alignment horizontal="left"/>
    </xf>
    <xf numFmtId="3" fontId="28" fillId="0" borderId="0" xfId="2" applyNumberFormat="1" applyFont="1" applyAlignment="1" applyProtection="1">
      <alignment horizontal="left" vertical="top"/>
      <protection locked="0"/>
    </xf>
    <xf numFmtId="0" fontId="34" fillId="0" borderId="0" xfId="0" applyFont="1" applyAlignment="1">
      <alignment horizontal="left" vertical="center" wrapText="1"/>
    </xf>
    <xf numFmtId="168" fontId="28" fillId="10" borderId="21" xfId="2" applyNumberFormat="1" applyFont="1" applyFill="1" applyBorder="1" applyAlignment="1">
      <alignment horizontal="center" vertical="top"/>
    </xf>
    <xf numFmtId="0" fontId="28" fillId="10" borderId="22" xfId="2" applyFont="1" applyFill="1" applyBorder="1" applyAlignment="1">
      <alignment horizontal="left" vertical="top" wrapText="1"/>
    </xf>
    <xf numFmtId="0" fontId="28" fillId="10" borderId="0" xfId="2" applyFont="1" applyFill="1" applyAlignment="1">
      <alignment horizontal="left" vertical="top"/>
    </xf>
    <xf numFmtId="0" fontId="35" fillId="0" borderId="0" xfId="4" applyFont="1"/>
    <xf numFmtId="1" fontId="29" fillId="0" borderId="0" xfId="2" applyNumberFormat="1" applyFont="1" applyAlignment="1" applyProtection="1">
      <alignment vertical="center"/>
      <protection locked="0"/>
    </xf>
    <xf numFmtId="0" fontId="28" fillId="10" borderId="30" xfId="2" applyFont="1" applyFill="1" applyBorder="1" applyAlignment="1">
      <alignment horizontal="center" vertical="center"/>
    </xf>
    <xf numFmtId="0" fontId="36" fillId="10" borderId="30" xfId="2" applyFont="1" applyFill="1" applyBorder="1" applyAlignment="1">
      <alignment horizontal="center" vertical="center"/>
    </xf>
    <xf numFmtId="0" fontId="37" fillId="0" borderId="0" xfId="0" applyFont="1"/>
    <xf numFmtId="0" fontId="34" fillId="0" borderId="0" xfId="1" applyFont="1" applyAlignment="1">
      <alignment vertical="top" wrapText="1"/>
    </xf>
    <xf numFmtId="0" fontId="37" fillId="0" borderId="0" xfId="0" applyFont="1" applyFill="1"/>
    <xf numFmtId="0" fontId="28" fillId="0" borderId="0" xfId="2" applyFont="1" applyFill="1" applyAlignment="1">
      <alignment vertical="center"/>
    </xf>
    <xf numFmtId="3" fontId="28" fillId="0" borderId="0" xfId="2" applyNumberFormat="1" applyFont="1" applyFill="1" applyAlignment="1" applyProtection="1">
      <alignment horizontal="left" vertical="center"/>
      <protection locked="0"/>
    </xf>
    <xf numFmtId="165" fontId="26" fillId="0" borderId="0" xfId="2" applyNumberFormat="1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169" fontId="25" fillId="0" borderId="0" xfId="3" applyNumberFormat="1" applyFont="1" applyFill="1" applyBorder="1" applyAlignment="1" applyProtection="1">
      <alignment horizontal="center" vertical="center"/>
      <protection locked="0"/>
    </xf>
    <xf numFmtId="166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7" fillId="0" borderId="0" xfId="1"/>
    <xf numFmtId="0" fontId="8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2" fontId="15" fillId="5" borderId="1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wrapText="1"/>
    </xf>
    <xf numFmtId="2" fontId="8" fillId="0" borderId="0" xfId="1" applyNumberFormat="1" applyFont="1"/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wrapText="1"/>
    </xf>
    <xf numFmtId="0" fontId="15" fillId="5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center" vertical="center"/>
    </xf>
    <xf numFmtId="167" fontId="14" fillId="5" borderId="0" xfId="0" applyNumberFormat="1" applyFont="1" applyFill="1" applyBorder="1" applyAlignment="1">
      <alignment horizontal="center" vertical="center"/>
    </xf>
    <xf numFmtId="170" fontId="26" fillId="0" borderId="32" xfId="3" applyNumberFormat="1" applyFont="1" applyFill="1" applyBorder="1" applyAlignment="1" applyProtection="1">
      <alignment horizontal="right" vertical="center"/>
      <protection locked="0"/>
    </xf>
    <xf numFmtId="0" fontId="5" fillId="0" borderId="14" xfId="1" applyFont="1" applyFill="1" applyBorder="1" applyAlignment="1">
      <alignment vertical="center" wrapText="1"/>
    </xf>
    <xf numFmtId="0" fontId="6" fillId="0" borderId="15" xfId="1" applyFont="1" applyFill="1" applyBorder="1" applyAlignment="1">
      <alignment horizontal="center" vertical="center"/>
    </xf>
    <xf numFmtId="166" fontId="6" fillId="0" borderId="16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/>
    </xf>
    <xf numFmtId="166" fontId="6" fillId="0" borderId="17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66" fontId="6" fillId="0" borderId="18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8" fillId="0" borderId="0" xfId="1" applyFont="1" applyFill="1"/>
    <xf numFmtId="168" fontId="15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top" wrapText="1"/>
    </xf>
    <xf numFmtId="2" fontId="22" fillId="0" borderId="1" xfId="0" applyNumberFormat="1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0" fontId="26" fillId="11" borderId="26" xfId="2" applyFont="1" applyFill="1" applyBorder="1" applyAlignment="1" applyProtection="1">
      <alignment horizontal="left" vertical="center"/>
      <protection locked="0"/>
    </xf>
    <xf numFmtId="0" fontId="26" fillId="11" borderId="27" xfId="2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 wrapText="1"/>
    </xf>
    <xf numFmtId="0" fontId="20" fillId="0" borderId="4" xfId="1" applyFont="1" applyBorder="1" applyAlignment="1">
      <alignment horizontal="center" vertical="center"/>
    </xf>
    <xf numFmtId="0" fontId="21" fillId="0" borderId="2" xfId="1" applyFont="1" applyBorder="1"/>
    <xf numFmtId="0" fontId="4" fillId="9" borderId="19" xfId="1" applyFont="1" applyFill="1" applyBorder="1" applyAlignment="1">
      <alignment horizontal="center" vertical="center"/>
    </xf>
    <xf numFmtId="0" fontId="4" fillId="9" borderId="20" xfId="1" applyFont="1" applyFill="1" applyBorder="1" applyAlignment="1">
      <alignment horizontal="center" vertical="center"/>
    </xf>
    <xf numFmtId="0" fontId="4" fillId="9" borderId="13" xfId="1" applyFont="1" applyFill="1" applyBorder="1" applyAlignment="1">
      <alignment horizontal="center" vertical="center"/>
    </xf>
    <xf numFmtId="0" fontId="4" fillId="9" borderId="21" xfId="1" applyFont="1" applyFill="1" applyBorder="1" applyAlignment="1">
      <alignment horizontal="center" vertical="center"/>
    </xf>
    <xf numFmtId="0" fontId="4" fillId="9" borderId="22" xfId="1" applyFont="1" applyFill="1" applyBorder="1" applyAlignment="1">
      <alignment horizontal="center" vertical="center"/>
    </xf>
    <xf numFmtId="0" fontId="4" fillId="9" borderId="2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23" fillId="0" borderId="25" xfId="1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0" xfId="1" applyFont="1" applyAlignment="1">
      <alignment horizontal="left"/>
    </xf>
    <xf numFmtId="0" fontId="23" fillId="0" borderId="25" xfId="1" applyFont="1" applyBorder="1" applyAlignment="1">
      <alignment horizontal="left"/>
    </xf>
  </cellXfs>
  <cellStyles count="5">
    <cellStyle name="Comma 2" xfId="3" xr:uid="{3572BD82-AF23-7B43-9ED3-3275192C09EC}"/>
    <cellStyle name="Normal" xfId="0" builtinId="0"/>
    <cellStyle name="Normal 2" xfId="1" xr:uid="{E2F4D1B2-22E0-8449-A1E8-3FD49A4D5733}"/>
    <cellStyle name="Normal 2 2" xfId="2" xr:uid="{E49C3868-0064-3041-8D6C-DEA5DEB10782}"/>
    <cellStyle name="Normal 3" xfId="4" xr:uid="{274F13BE-80E2-ED4F-AF0A-E7E1DF28B57A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614680</xdr:colOff>
      <xdr:row>0</xdr:row>
      <xdr:rowOff>127000</xdr:rowOff>
    </xdr:from>
    <xdr:to>
      <xdr:col>3</xdr:col>
      <xdr:colOff>1610360</xdr:colOff>
      <xdr:row>4</xdr:row>
      <xdr:rowOff>128603</xdr:rowOff>
    </xdr:to>
    <xdr:pic>
      <xdr:nvPicPr>
        <xdr:cNvPr id="3" name="Picture 52" descr="Logo, company name&#10;&#10;Description automatically generated">
          <a:extLst>
            <a:ext uri="{FF2B5EF4-FFF2-40B4-BE49-F238E27FC236}">
              <a16:creationId xmlns:a16="http://schemas.microsoft.com/office/drawing/2014/main" id="{3EF68CB8-8A74-4319-892C-F59B3463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6840" y="127000"/>
          <a:ext cx="995680" cy="77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</xdr:colOff>
      <xdr:row>0</xdr:row>
      <xdr:rowOff>45721</xdr:rowOff>
    </xdr:from>
    <xdr:to>
      <xdr:col>5</xdr:col>
      <xdr:colOff>376694</xdr:colOff>
      <xdr:row>3</xdr:row>
      <xdr:rowOff>177801</xdr:rowOff>
    </xdr:to>
    <xdr:pic>
      <xdr:nvPicPr>
        <xdr:cNvPr id="3" name="Picture 52" descr="Logo, company name&#10;&#10;Description automatically generated">
          <a:extLst>
            <a:ext uri="{FF2B5EF4-FFF2-40B4-BE49-F238E27FC236}">
              <a16:creationId xmlns:a16="http://schemas.microsoft.com/office/drawing/2014/main" id="{9BB94B7B-D44E-40E2-9880-7836F269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4160" y="45721"/>
          <a:ext cx="915174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393700</xdr:colOff>
      <xdr:row>2</xdr:row>
      <xdr:rowOff>31750</xdr:rowOff>
    </xdr:from>
    <xdr:to>
      <xdr:col>6</xdr:col>
      <xdr:colOff>622300</xdr:colOff>
      <xdr:row>6</xdr:row>
      <xdr:rowOff>75448</xdr:rowOff>
    </xdr:to>
    <xdr:pic>
      <xdr:nvPicPr>
        <xdr:cNvPr id="3" name="Picture 52" descr="Logo, company name&#10;&#10;Description automatically generated">
          <a:extLst>
            <a:ext uri="{FF2B5EF4-FFF2-40B4-BE49-F238E27FC236}">
              <a16:creationId xmlns:a16="http://schemas.microsoft.com/office/drawing/2014/main" id="{53B3DB30-CEA3-4712-934A-D316EF6C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25450"/>
          <a:ext cx="1143000" cy="88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7765D-7853-9541-9A51-96D64DFDE052}">
  <sheetPr>
    <pageSetUpPr fitToPage="1"/>
  </sheetPr>
  <dimension ref="A1:E28"/>
  <sheetViews>
    <sheetView tabSelected="1" view="pageBreakPreview" zoomScale="136" zoomScaleNormal="100" zoomScaleSheetLayoutView="150" workbookViewId="0">
      <selection activeCell="F11" sqref="F11"/>
    </sheetView>
  </sheetViews>
  <sheetFormatPr baseColWidth="10" defaultColWidth="7.83203125" defaultRowHeight="13"/>
  <cols>
    <col min="1" max="1" width="4.83203125" style="65" customWidth="1"/>
    <col min="2" max="2" width="30.83203125" style="69" customWidth="1"/>
    <col min="3" max="3" width="7.6640625" style="70" customWidth="1"/>
    <col min="4" max="4" width="23.33203125" style="108" customWidth="1"/>
    <col min="5" max="5" width="10.1640625" style="69" bestFit="1" customWidth="1"/>
    <col min="6" max="16384" width="7.83203125" style="69"/>
  </cols>
  <sheetData>
    <row r="1" spans="1:4" ht="15" customHeight="1">
      <c r="B1" s="66"/>
      <c r="C1" s="67"/>
      <c r="D1" s="68"/>
    </row>
    <row r="2" spans="1:4" ht="15" customHeight="1">
      <c r="A2" s="66" t="s">
        <v>29</v>
      </c>
      <c r="D2" s="68"/>
    </row>
    <row r="3" spans="1:4" ht="15" customHeight="1">
      <c r="A3" s="71" t="s">
        <v>30</v>
      </c>
      <c r="B3" s="72" t="s">
        <v>109</v>
      </c>
      <c r="D3" s="68"/>
    </row>
    <row r="4" spans="1:4" ht="15" customHeight="1">
      <c r="A4" s="71"/>
      <c r="D4" s="68"/>
    </row>
    <row r="5" spans="1:4" ht="15" customHeight="1">
      <c r="B5" s="71"/>
      <c r="C5" s="67"/>
      <c r="D5" s="73"/>
    </row>
    <row r="6" spans="1:4" ht="20.25" customHeight="1">
      <c r="A6" s="216" t="s">
        <v>31</v>
      </c>
      <c r="B6" s="217"/>
      <c r="C6" s="74"/>
      <c r="D6" s="75" t="s">
        <v>32</v>
      </c>
    </row>
    <row r="7" spans="1:4" s="79" customFormat="1">
      <c r="A7" s="76"/>
      <c r="B7" s="77"/>
      <c r="C7" s="78"/>
      <c r="D7" s="77"/>
    </row>
    <row r="8" spans="1:4" s="79" customFormat="1">
      <c r="A8" s="76"/>
      <c r="B8" s="80"/>
      <c r="C8" s="81"/>
      <c r="D8" s="82"/>
    </row>
    <row r="9" spans="1:4" s="79" customFormat="1">
      <c r="A9" s="83"/>
      <c r="B9" s="153" t="str">
        <f>BOQ!B12</f>
        <v>SINGLE STOREY EXTENSION WORKS</v>
      </c>
      <c r="C9" s="84"/>
      <c r="D9" s="85"/>
    </row>
    <row r="10" spans="1:4" s="79" customFormat="1">
      <c r="A10" s="86"/>
      <c r="B10" s="87"/>
      <c r="C10" s="84"/>
      <c r="D10" s="85"/>
    </row>
    <row r="11" spans="1:4" s="79" customFormat="1">
      <c r="A11" s="155" t="s">
        <v>33</v>
      </c>
      <c r="B11" s="156" t="str">
        <f>BOQ!B15</f>
        <v>PRELIMINARIES</v>
      </c>
      <c r="C11" s="89"/>
      <c r="D11" s="90">
        <f>SUM(BOQ!G15:G19)</f>
        <v>4970</v>
      </c>
    </row>
    <row r="12" spans="1:4" s="79" customFormat="1">
      <c r="A12" s="155" t="s">
        <v>34</v>
      </c>
      <c r="B12" s="158" t="str">
        <f>BOQ!B21</f>
        <v>DEMOLITIONS &amp; ALTERATIONS</v>
      </c>
      <c r="C12" s="89"/>
      <c r="D12" s="90">
        <f>SUM(BOQ!G21:G25)</f>
        <v>4126.5</v>
      </c>
    </row>
    <row r="13" spans="1:4" s="79" customFormat="1">
      <c r="A13" s="155" t="s">
        <v>35</v>
      </c>
      <c r="B13" s="158" t="str">
        <f>BOQ!B27</f>
        <v>EXTERNAL WALLS</v>
      </c>
      <c r="C13" s="89"/>
      <c r="D13" s="90">
        <f>SUM(BOQ!G27:G31)</f>
        <v>11647.3</v>
      </c>
    </row>
    <row r="14" spans="1:4" s="79" customFormat="1">
      <c r="A14" s="155" t="s">
        <v>36</v>
      </c>
      <c r="B14" s="158" t="str">
        <f>BOQ!B33</f>
        <v>SUBSTRUCTURE</v>
      </c>
      <c r="C14" s="167"/>
      <c r="D14" s="90">
        <f>SUM(BOQ!G33:G43)</f>
        <v>6840.3259999999982</v>
      </c>
    </row>
    <row r="15" spans="1:4" s="79" customFormat="1">
      <c r="A15" s="155" t="s">
        <v>78</v>
      </c>
      <c r="B15" s="158" t="str">
        <f>BOQ!B45</f>
        <v>ROOFING</v>
      </c>
      <c r="C15" s="159"/>
      <c r="D15" s="161">
        <f>SUM(BOQ!G45:G52)</f>
        <v>11452.5</v>
      </c>
    </row>
    <row r="16" spans="1:4" s="79" customFormat="1">
      <c r="A16" s="155" t="s">
        <v>37</v>
      </c>
      <c r="B16" s="158" t="str">
        <f>BOQ!B54</f>
        <v>PARTITIONS, DRYLINING, DECORATING</v>
      </c>
      <c r="C16" s="89"/>
      <c r="D16" s="90">
        <f>SUM(BOQ!G54:G58)</f>
        <v>3304.14</v>
      </c>
    </row>
    <row r="17" spans="1:5" s="79" customFormat="1">
      <c r="A17" s="155" t="s">
        <v>38</v>
      </c>
      <c r="B17" s="158" t="str">
        <f>BOQ!B60</f>
        <v>JOINERY</v>
      </c>
      <c r="C17" s="89"/>
      <c r="D17" s="90">
        <f>SUM(BOQ!G60:G62)</f>
        <v>3766</v>
      </c>
    </row>
    <row r="18" spans="1:5" s="79" customFormat="1" ht="17.25" customHeight="1">
      <c r="A18" s="154" t="s">
        <v>39</v>
      </c>
      <c r="B18" s="160" t="str">
        <f>BOQ!B64</f>
        <v>ELECTRICS</v>
      </c>
      <c r="C18" s="89"/>
      <c r="D18" s="90">
        <f>SUM(BOQ!G64:G67)</f>
        <v>3150</v>
      </c>
    </row>
    <row r="19" spans="1:5" s="79" customFormat="1" ht="17.25" customHeight="1">
      <c r="A19" s="154" t="s">
        <v>40</v>
      </c>
      <c r="B19" s="160" t="str">
        <f>BOQ!B69</f>
        <v>PLUMBING</v>
      </c>
      <c r="C19" s="89"/>
      <c r="D19" s="90">
        <f>SUM(BOQ!G69:G71)</f>
        <v>4150</v>
      </c>
    </row>
    <row r="20" spans="1:5" s="79" customFormat="1" ht="17.25" customHeight="1">
      <c r="A20" s="88" t="s">
        <v>79</v>
      </c>
      <c r="B20" s="160" t="str">
        <f>BOQ!B73</f>
        <v>GLAZING</v>
      </c>
      <c r="C20" s="89"/>
      <c r="D20" s="185">
        <f>BOQ!G73</f>
        <v>6000</v>
      </c>
    </row>
    <row r="21" spans="1:5" s="79" customFormat="1" ht="17.25" customHeight="1">
      <c r="A21" s="88" t="s">
        <v>47</v>
      </c>
      <c r="B21" s="160" t="str">
        <f>BOQ!B75</f>
        <v>EXT WORKS</v>
      </c>
      <c r="C21" s="89"/>
      <c r="D21" s="185">
        <f>SUM(BOQ!G75:G75)</f>
        <v>2500</v>
      </c>
    </row>
    <row r="22" spans="1:5" s="79" customFormat="1">
      <c r="A22" s="88"/>
      <c r="B22" s="91"/>
      <c r="C22" s="92"/>
      <c r="D22" s="93"/>
    </row>
    <row r="23" spans="1:5" s="99" customFormat="1" ht="30.75" customHeight="1">
      <c r="A23" s="94"/>
      <c r="B23" s="95" t="s">
        <v>41</v>
      </c>
      <c r="C23" s="96"/>
      <c r="D23" s="97">
        <f>SUM(D11:D22)</f>
        <v>61906.765999999996</v>
      </c>
      <c r="E23" s="98"/>
    </row>
    <row r="24" spans="1:5" s="79" customFormat="1" ht="17.25" customHeight="1">
      <c r="A24" s="76"/>
      <c r="B24" s="100"/>
      <c r="C24" s="84"/>
      <c r="D24" s="101"/>
    </row>
    <row r="25" spans="1:5" s="79" customFormat="1" ht="27.75" customHeight="1">
      <c r="A25" s="76"/>
      <c r="B25" s="102" t="s">
        <v>42</v>
      </c>
      <c r="C25" s="84"/>
      <c r="D25" s="101">
        <f>BOQ!G85</f>
        <v>9286.0149000000019</v>
      </c>
    </row>
    <row r="26" spans="1:5" s="79" customFormat="1" ht="14.25" customHeight="1">
      <c r="A26" s="76"/>
      <c r="B26" s="102"/>
      <c r="C26" s="84"/>
      <c r="D26" s="101"/>
    </row>
    <row r="27" spans="1:5" s="79" customFormat="1" ht="30.75" customHeight="1">
      <c r="A27" s="103"/>
      <c r="B27" s="104" t="s">
        <v>43</v>
      </c>
      <c r="C27" s="105"/>
      <c r="D27" s="106">
        <f>SUM(D23:D25)</f>
        <v>71192.780899999998</v>
      </c>
      <c r="E27" s="107"/>
    </row>
    <row r="28" spans="1:5" s="79" customFormat="1" ht="19.5" customHeight="1">
      <c r="A28" s="76"/>
      <c r="B28" s="100"/>
      <c r="C28" s="84"/>
      <c r="D28" s="101"/>
    </row>
  </sheetData>
  <mergeCells count="1">
    <mergeCell ref="A6:B6"/>
  </mergeCells>
  <printOptions horizontalCentered="1"/>
  <pageMargins left="0.55118110236220474" right="0.39370078740157483" top="0.39370078740157483" bottom="0.39370078740157483" header="0.19685039370078741" footer="0.15748031496062992"/>
  <pageSetup paperSize="9" fitToWidth="0" orientation="portrait" r:id="rId1"/>
  <headerFooter>
    <oddFooter>Page &amp;P&amp;R&amp;A</oddFooter>
  </headerFooter>
  <ignoredErrors>
    <ignoredError sqref="D27 B9 D11 B11:C11 C16 B18:D18 B17:C17 C15 C12 C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23BD7-C557-2047-8EAC-98F7F3D1A80E}">
  <dimension ref="A1:N36"/>
  <sheetViews>
    <sheetView showGridLines="0" view="pageBreakPreview" zoomScale="150" zoomScaleNormal="70" zoomScaleSheetLayoutView="150" workbookViewId="0">
      <selection activeCell="C14" sqref="C14"/>
    </sheetView>
  </sheetViews>
  <sheetFormatPr baseColWidth="10" defaultColWidth="7.83203125" defaultRowHeight="12"/>
  <cols>
    <col min="1" max="1" width="4.83203125" style="69" customWidth="1"/>
    <col min="2" max="2" width="4" style="151" customWidth="1"/>
    <col min="3" max="3" width="46.1640625" style="69" customWidth="1"/>
    <col min="4" max="4" width="14.6640625" style="69" customWidth="1"/>
    <col min="5" max="5" width="7.5" style="108" customWidth="1"/>
    <col min="6" max="6" width="9.1640625" style="69" customWidth="1"/>
    <col min="7" max="16384" width="7.83203125" style="69"/>
  </cols>
  <sheetData>
    <row r="1" spans="1:14" ht="15" customHeight="1">
      <c r="A1" s="66"/>
      <c r="B1" s="109"/>
      <c r="C1" s="110"/>
      <c r="D1" s="110"/>
      <c r="E1" s="68"/>
      <c r="F1" s="110"/>
    </row>
    <row r="2" spans="1:14" ht="15" customHeight="1">
      <c r="A2" s="66"/>
      <c r="B2" s="111"/>
      <c r="C2" s="71" t="s">
        <v>109</v>
      </c>
      <c r="E2" s="68"/>
      <c r="F2" s="110"/>
    </row>
    <row r="3" spans="1:14" ht="15" customHeight="1">
      <c r="A3" s="112"/>
      <c r="B3" s="113"/>
      <c r="C3" s="110"/>
      <c r="D3" s="110"/>
      <c r="E3" s="68"/>
      <c r="F3" s="110"/>
    </row>
    <row r="4" spans="1:14" ht="15" customHeight="1">
      <c r="A4" s="114"/>
      <c r="B4" s="115"/>
      <c r="C4" s="116"/>
      <c r="D4" s="116"/>
      <c r="E4" s="117"/>
      <c r="F4" s="116"/>
    </row>
    <row r="5" spans="1:14">
      <c r="A5" s="118"/>
      <c r="B5" s="119"/>
      <c r="C5" s="120"/>
      <c r="D5" s="120"/>
      <c r="E5" s="121"/>
      <c r="F5" s="120"/>
    </row>
    <row r="6" spans="1:14" ht="12.75" customHeight="1">
      <c r="A6" s="122"/>
      <c r="B6" s="123"/>
      <c r="C6" s="124"/>
      <c r="D6" s="125"/>
      <c r="E6" s="126"/>
      <c r="F6" s="127"/>
    </row>
    <row r="7" spans="1:14" ht="12.75" customHeight="1">
      <c r="A7" s="128"/>
      <c r="B7" s="129" t="s">
        <v>44</v>
      </c>
      <c r="C7" s="130"/>
      <c r="D7" s="131"/>
      <c r="E7" s="132"/>
      <c r="F7" s="133"/>
    </row>
    <row r="8" spans="1:14" ht="12.75" customHeight="1">
      <c r="A8" s="134"/>
      <c r="B8" s="135"/>
      <c r="C8" s="136"/>
      <c r="D8" s="125"/>
      <c r="E8" s="126"/>
      <c r="F8" s="127"/>
    </row>
    <row r="9" spans="1:14" ht="12.75" customHeight="1">
      <c r="A9" s="137">
        <v>1</v>
      </c>
      <c r="B9" s="138" t="s">
        <v>108</v>
      </c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ht="12.75" customHeight="1">
      <c r="A10" s="137"/>
      <c r="B10" s="138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ht="12.75" customHeight="1">
      <c r="A11" s="137"/>
      <c r="B11" s="138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ht="13">
      <c r="A12" s="137"/>
      <c r="B12" s="140"/>
      <c r="C12" s="141"/>
      <c r="D12" s="142"/>
      <c r="E12" s="142"/>
      <c r="F12" s="142"/>
    </row>
    <row r="13" spans="1:14">
      <c r="A13" s="137"/>
      <c r="B13" s="143"/>
      <c r="C13" s="144"/>
      <c r="D13" s="145"/>
    </row>
    <row r="14" spans="1:14" ht="28" customHeight="1">
      <c r="A14" s="137"/>
      <c r="B14" s="143"/>
      <c r="C14" s="157"/>
      <c r="D14" s="145"/>
    </row>
    <row r="15" spans="1:14">
      <c r="A15" s="137"/>
      <c r="B15" s="143"/>
      <c r="C15" s="144"/>
      <c r="D15" s="145"/>
    </row>
    <row r="16" spans="1:14">
      <c r="A16" s="137"/>
      <c r="B16" s="143"/>
      <c r="C16" s="144"/>
      <c r="D16" s="145"/>
    </row>
    <row r="17" spans="1:6">
      <c r="A17" s="137"/>
      <c r="B17" s="143"/>
      <c r="C17" s="146"/>
      <c r="D17" s="146"/>
    </row>
    <row r="18" spans="1:6" ht="13">
      <c r="A18" s="137"/>
      <c r="B18" s="140"/>
      <c r="C18" s="141"/>
      <c r="D18" s="142"/>
      <c r="E18" s="142"/>
      <c r="F18" s="142"/>
    </row>
    <row r="19" spans="1:6">
      <c r="A19" s="137"/>
      <c r="B19" s="143"/>
      <c r="C19" s="147"/>
      <c r="D19" s="142"/>
      <c r="E19" s="142"/>
      <c r="F19" s="142"/>
    </row>
    <row r="20" spans="1:6">
      <c r="A20" s="137"/>
      <c r="B20" s="143"/>
      <c r="C20" s="147"/>
      <c r="D20" s="142"/>
      <c r="E20" s="142"/>
      <c r="F20" s="142"/>
    </row>
    <row r="21" spans="1:6">
      <c r="A21" s="137"/>
      <c r="B21" s="143"/>
      <c r="C21" s="147"/>
      <c r="D21" s="142"/>
      <c r="E21" s="142"/>
      <c r="F21" s="142"/>
    </row>
    <row r="22" spans="1:6">
      <c r="A22" s="137"/>
      <c r="B22" s="143"/>
      <c r="C22" s="147"/>
      <c r="D22" s="142"/>
      <c r="E22" s="142"/>
      <c r="F22" s="142"/>
    </row>
    <row r="23" spans="1:6">
      <c r="A23" s="137"/>
      <c r="B23" s="143"/>
      <c r="C23" s="147"/>
      <c r="D23" s="142"/>
      <c r="E23" s="142"/>
      <c r="F23" s="142"/>
    </row>
    <row r="24" spans="1:6">
      <c r="A24" s="137"/>
      <c r="B24" s="143"/>
      <c r="C24" s="218"/>
      <c r="D24" s="218"/>
      <c r="E24" s="142"/>
      <c r="F24" s="142"/>
    </row>
    <row r="25" spans="1:6">
      <c r="A25" s="137"/>
      <c r="B25" s="143"/>
      <c r="C25" s="218"/>
      <c r="D25" s="218"/>
      <c r="E25" s="142"/>
      <c r="F25" s="142"/>
    </row>
    <row r="26" spans="1:6">
      <c r="A26" s="137"/>
      <c r="B26" s="143"/>
      <c r="C26" s="148"/>
      <c r="D26" s="148"/>
      <c r="E26" s="142"/>
      <c r="F26" s="142"/>
    </row>
    <row r="27" spans="1:6">
      <c r="A27" s="137"/>
      <c r="B27" s="143"/>
      <c r="C27" s="148"/>
      <c r="D27" s="148"/>
      <c r="E27" s="142"/>
      <c r="F27" s="142"/>
    </row>
    <row r="28" spans="1:6">
      <c r="A28" s="137"/>
      <c r="B28" s="143"/>
      <c r="C28" s="147"/>
      <c r="D28" s="142"/>
      <c r="E28" s="142"/>
      <c r="F28" s="142"/>
    </row>
    <row r="29" spans="1:6">
      <c r="A29" s="137"/>
      <c r="B29" s="143"/>
      <c r="C29" s="147"/>
      <c r="D29" s="142"/>
      <c r="E29" s="142"/>
      <c r="F29" s="142"/>
    </row>
    <row r="30" spans="1:6">
      <c r="A30" s="137"/>
      <c r="B30" s="143"/>
      <c r="C30" s="147"/>
      <c r="D30" s="142"/>
      <c r="E30" s="142"/>
      <c r="F30" s="142"/>
    </row>
    <row r="31" spans="1:6">
      <c r="A31" s="149"/>
      <c r="B31" s="150"/>
      <c r="C31" s="150"/>
      <c r="D31" s="150"/>
      <c r="E31" s="150"/>
      <c r="F31" s="150"/>
    </row>
    <row r="32" spans="1:6" ht="14">
      <c r="C32" s="152"/>
      <c r="D32" s="152"/>
      <c r="E32" s="152"/>
      <c r="F32" s="152"/>
    </row>
    <row r="33" spans="3:6" ht="14">
      <c r="C33" s="152"/>
      <c r="D33" s="152"/>
      <c r="E33" s="152"/>
      <c r="F33" s="152"/>
    </row>
    <row r="34" spans="3:6" ht="14">
      <c r="C34" s="152"/>
      <c r="D34" s="152"/>
      <c r="E34" s="152"/>
      <c r="F34" s="152"/>
    </row>
    <row r="35" spans="3:6" ht="14">
      <c r="C35" s="152"/>
      <c r="D35" s="152"/>
      <c r="E35" s="152"/>
      <c r="F35" s="152"/>
    </row>
    <row r="36" spans="3:6" ht="14">
      <c r="C36" s="152"/>
      <c r="D36" s="152"/>
      <c r="E36" s="152"/>
      <c r="F36" s="152"/>
    </row>
  </sheetData>
  <mergeCells count="2">
    <mergeCell ref="C24:D24"/>
    <mergeCell ref="C25:D25"/>
  </mergeCells>
  <dataValidations count="1">
    <dataValidation type="list" errorStyle="warning" allowBlank="1" sqref="D6:D8" xr:uid="{90E1593E-E367-0149-B7A0-3223B816D8F7}">
      <formula1>"m, m², m³, item, nr, t, pts, hrs, Excl, Incl"</formula1>
    </dataValidation>
  </dataValidations>
  <printOptions horizontalCentered="1"/>
  <pageMargins left="0.55118110236220474" right="0" top="0.51181102362204722" bottom="0.43307086614173229" header="0.31496062992125984" footer="0.15748031496062992"/>
  <pageSetup paperSize="9" scale="79" orientation="portrait" r:id="rId1"/>
  <headerFooter>
    <oddFooter>Page &amp;P&amp;R&amp;A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9B2C-BC53-1646-B094-59F3B0582D83}">
  <sheetPr>
    <pageSetUpPr fitToPage="1"/>
  </sheetPr>
  <dimension ref="A1:Y88"/>
  <sheetViews>
    <sheetView topLeftCell="A54" zoomScale="120" zoomScaleNormal="120" workbookViewId="0">
      <selection activeCell="C6" sqref="C6"/>
    </sheetView>
  </sheetViews>
  <sheetFormatPr baseColWidth="10" defaultColWidth="13.1640625" defaultRowHeight="15" customHeight="1"/>
  <cols>
    <col min="1" max="1" width="12.5" style="1" customWidth="1"/>
    <col min="2" max="2" width="16.6640625" style="1" customWidth="1"/>
    <col min="3" max="3" width="49" style="1" customWidth="1"/>
    <col min="4" max="4" width="7.33203125" style="1" customWidth="1"/>
    <col min="5" max="5" width="6.1640625" style="1" customWidth="1"/>
    <col min="6" max="6" width="12" style="1" customWidth="1"/>
    <col min="7" max="7" width="16" style="1" customWidth="1"/>
    <col min="8" max="8" width="19" style="1" customWidth="1"/>
    <col min="9" max="25" width="12.5" style="1" customWidth="1"/>
    <col min="26" max="16384" width="13.1640625" style="1"/>
  </cols>
  <sheetData>
    <row r="1" spans="1:25" ht="15.75" customHeight="1">
      <c r="A1" s="6"/>
      <c r="B1" s="6"/>
      <c r="C1" s="5"/>
      <c r="D1" s="4"/>
      <c r="E1" s="4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>
      <c r="A2" s="6"/>
      <c r="B2" s="6"/>
      <c r="C2" s="5"/>
      <c r="D2" s="4"/>
      <c r="E2" s="4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" customHeight="1">
      <c r="A3" s="6"/>
      <c r="B3" s="219" t="s">
        <v>109</v>
      </c>
      <c r="C3" s="220"/>
      <c r="D3" s="4"/>
      <c r="E3" s="4"/>
      <c r="F3"/>
      <c r="G3" s="3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6"/>
      <c r="B4" s="6"/>
      <c r="C4" s="5"/>
      <c r="D4" s="4"/>
      <c r="E4" s="4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>
      <c r="A5" s="6"/>
      <c r="B5" s="8" t="s">
        <v>0</v>
      </c>
      <c r="C5" s="5"/>
      <c r="D5" s="4"/>
      <c r="E5" s="4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>
      <c r="A6" s="6"/>
      <c r="B6" s="7" t="s">
        <v>11</v>
      </c>
      <c r="C6" s="5"/>
      <c r="D6" s="4"/>
      <c r="E6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>
      <c r="A7" s="6"/>
      <c r="B7" s="7" t="s">
        <v>1</v>
      </c>
      <c r="C7" s="5"/>
      <c r="D7" s="4"/>
      <c r="E7" s="4"/>
      <c r="F7" s="3"/>
      <c r="G7" s="3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>
      <c r="A8" s="6"/>
      <c r="B8" s="7" t="s">
        <v>2</v>
      </c>
      <c r="C8" s="5"/>
      <c r="D8" s="4"/>
      <c r="E8" s="4"/>
      <c r="F8" s="3"/>
      <c r="G8" s="3"/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>
      <c r="A9" s="6"/>
      <c r="B9" s="7" t="s">
        <v>3</v>
      </c>
      <c r="C9" s="5"/>
      <c r="D9" s="4"/>
      <c r="E9" s="4"/>
      <c r="F9" s="14"/>
      <c r="G9" s="15"/>
      <c r="H9" s="1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>
      <c r="A10" s="6"/>
      <c r="B10" s="7" t="s">
        <v>56</v>
      </c>
      <c r="C10" s="5"/>
      <c r="D10" s="4"/>
      <c r="E10" s="4"/>
      <c r="F10" s="14"/>
      <c r="G10" s="17"/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>
      <c r="A11" s="6"/>
      <c r="B11" s="7"/>
      <c r="C11" s="5"/>
      <c r="D11" s="4"/>
      <c r="E11" s="4"/>
      <c r="F11" s="14"/>
      <c r="G11" s="17"/>
      <c r="H11" s="1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>
      <c r="A12" s="6"/>
      <c r="B12" s="221" t="s">
        <v>52</v>
      </c>
      <c r="C12" s="222"/>
      <c r="D12" s="222"/>
      <c r="E12" s="222"/>
      <c r="F12" s="222"/>
      <c r="G12" s="223"/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>
      <c r="A13" s="6"/>
      <c r="B13" s="224"/>
      <c r="C13" s="225"/>
      <c r="D13" s="225"/>
      <c r="E13" s="225"/>
      <c r="F13" s="225"/>
      <c r="G13" s="226"/>
      <c r="H13" s="1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6"/>
      <c r="B14" s="58" t="s">
        <v>4</v>
      </c>
      <c r="C14" s="58" t="s">
        <v>5</v>
      </c>
      <c r="D14" s="59" t="s">
        <v>6</v>
      </c>
      <c r="E14" s="59" t="s">
        <v>7</v>
      </c>
      <c r="F14" s="60" t="s">
        <v>8</v>
      </c>
      <c r="G14" s="60" t="s">
        <v>46</v>
      </c>
      <c r="H14" s="1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5" customHeight="1">
      <c r="A15" s="6"/>
      <c r="B15" s="227" t="s">
        <v>12</v>
      </c>
      <c r="C15" s="186" t="s">
        <v>48</v>
      </c>
      <c r="D15" s="187">
        <v>1</v>
      </c>
      <c r="E15" s="187" t="s">
        <v>9</v>
      </c>
      <c r="F15" s="47">
        <v>400</v>
      </c>
      <c r="G15" s="188">
        <f t="shared" ref="G15:G19" si="0">F15*D15</f>
        <v>400</v>
      </c>
      <c r="H15" s="2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>
      <c r="A16" s="6"/>
      <c r="B16" s="228"/>
      <c r="C16" s="189" t="s">
        <v>13</v>
      </c>
      <c r="D16" s="190">
        <v>6</v>
      </c>
      <c r="E16" s="190" t="s">
        <v>10</v>
      </c>
      <c r="F16" s="9">
        <v>270</v>
      </c>
      <c r="G16" s="191">
        <f t="shared" si="0"/>
        <v>1620</v>
      </c>
      <c r="H16" s="2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>
      <c r="A17" s="6"/>
      <c r="B17" s="228"/>
      <c r="C17" s="192" t="s">
        <v>45</v>
      </c>
      <c r="D17" s="193">
        <v>1</v>
      </c>
      <c r="E17" s="194" t="s">
        <v>9</v>
      </c>
      <c r="F17" s="10">
        <v>450</v>
      </c>
      <c r="G17" s="195">
        <f t="shared" si="0"/>
        <v>450</v>
      </c>
      <c r="H17" s="2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6"/>
      <c r="B18" s="228"/>
      <c r="C18" s="192" t="s">
        <v>58</v>
      </c>
      <c r="D18" s="193">
        <v>1</v>
      </c>
      <c r="E18" s="194" t="s">
        <v>9</v>
      </c>
      <c r="F18" s="10">
        <v>2000</v>
      </c>
      <c r="G18" s="195">
        <f t="shared" ref="G18" si="1">F18*D18</f>
        <v>2000</v>
      </c>
      <c r="H18" s="21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6"/>
      <c r="B19" s="229"/>
      <c r="C19" s="196" t="s">
        <v>14</v>
      </c>
      <c r="D19" s="197">
        <v>1</v>
      </c>
      <c r="E19" s="197" t="s">
        <v>9</v>
      </c>
      <c r="F19" s="11">
        <v>500</v>
      </c>
      <c r="G19" s="11">
        <f t="shared" si="0"/>
        <v>500</v>
      </c>
      <c r="H19" s="21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43" customFormat="1" ht="16">
      <c r="A20" s="39"/>
      <c r="B20" s="48"/>
      <c r="C20" s="49"/>
      <c r="D20" s="50"/>
      <c r="E20" s="50"/>
      <c r="F20" s="51"/>
      <c r="G20" s="5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s="43" customFormat="1" ht="16">
      <c r="A21" s="39"/>
      <c r="B21" s="231" t="s">
        <v>77</v>
      </c>
      <c r="C21" s="212" t="s">
        <v>93</v>
      </c>
      <c r="D21" s="169">
        <v>9</v>
      </c>
      <c r="E21" s="169" t="s">
        <v>15</v>
      </c>
      <c r="F21" s="170">
        <v>26.5</v>
      </c>
      <c r="G21" s="170">
        <f t="shared" ref="G21:G22" si="2">F21*D21</f>
        <v>238.5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s="43" customFormat="1" ht="16">
      <c r="A22" s="39"/>
      <c r="B22" s="231"/>
      <c r="C22" s="212" t="s">
        <v>94</v>
      </c>
      <c r="D22" s="169">
        <v>1</v>
      </c>
      <c r="E22" s="190" t="s">
        <v>10</v>
      </c>
      <c r="F22" s="9">
        <v>28</v>
      </c>
      <c r="G22" s="191">
        <f t="shared" si="2"/>
        <v>28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s="43" customFormat="1" ht="16">
      <c r="A23" s="39"/>
      <c r="B23" s="231"/>
      <c r="C23" s="212" t="s">
        <v>92</v>
      </c>
      <c r="D23" s="169">
        <v>3</v>
      </c>
      <c r="E23" s="169" t="s">
        <v>15</v>
      </c>
      <c r="F23" s="170">
        <v>70</v>
      </c>
      <c r="G23" s="170">
        <f t="shared" ref="G23" si="3">F23*D23</f>
        <v>210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s="43" customFormat="1" ht="16">
      <c r="A24" s="39"/>
      <c r="B24" s="231"/>
      <c r="C24" s="212" t="s">
        <v>91</v>
      </c>
      <c r="D24" s="169"/>
      <c r="E24" s="169" t="s">
        <v>9</v>
      </c>
      <c r="F24" s="170"/>
      <c r="G24" s="170">
        <v>250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s="43" customFormat="1" ht="16">
      <c r="A25" s="39"/>
      <c r="B25" s="232"/>
      <c r="C25" s="212" t="s">
        <v>90</v>
      </c>
      <c r="D25" s="169">
        <v>17</v>
      </c>
      <c r="E25" s="169" t="s">
        <v>15</v>
      </c>
      <c r="F25" s="170">
        <v>200</v>
      </c>
      <c r="G25" s="170">
        <f t="shared" ref="G25" si="4">F25*D25</f>
        <v>3400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s="172" customFormat="1" ht="16">
      <c r="A26" s="6"/>
      <c r="B26" s="48"/>
      <c r="C26" s="53"/>
      <c r="D26" s="175"/>
      <c r="E26" s="54"/>
      <c r="F26" s="55"/>
      <c r="G26" s="5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172" customFormat="1" ht="16">
      <c r="A27" s="6"/>
      <c r="B27" s="230" t="s">
        <v>69</v>
      </c>
      <c r="C27" s="162" t="s">
        <v>96</v>
      </c>
      <c r="D27" s="178">
        <v>18</v>
      </c>
      <c r="E27" s="179" t="s">
        <v>16</v>
      </c>
      <c r="F27" s="168">
        <v>54.85</v>
      </c>
      <c r="G27" s="168">
        <f>F27*D27</f>
        <v>987.30000000000007</v>
      </c>
      <c r="H27" s="171"/>
      <c r="I27" s="2"/>
      <c r="J27" s="171"/>
      <c r="K27" s="171"/>
      <c r="L27" s="2"/>
      <c r="M27" s="2"/>
      <c r="N27" s="2"/>
      <c r="O27" s="2"/>
      <c r="P27" s="2"/>
      <c r="Q27" s="2"/>
      <c r="X27" s="2"/>
      <c r="Y27" s="2"/>
    </row>
    <row r="28" spans="1:25" s="172" customFormat="1" ht="16">
      <c r="A28" s="6"/>
      <c r="B28" s="231"/>
      <c r="C28" s="162" t="s">
        <v>76</v>
      </c>
      <c r="D28" s="178">
        <v>6</v>
      </c>
      <c r="E28" s="179" t="s">
        <v>16</v>
      </c>
      <c r="F28" s="168">
        <v>90</v>
      </c>
      <c r="G28" s="168">
        <f>F28*D28</f>
        <v>540</v>
      </c>
      <c r="H28" s="171"/>
      <c r="I28" s="2"/>
      <c r="J28" s="171"/>
      <c r="K28" s="171"/>
      <c r="L28" s="2"/>
      <c r="M28" s="2"/>
      <c r="N28" s="2"/>
      <c r="O28" s="2"/>
      <c r="P28" s="2"/>
      <c r="Q28" s="2"/>
      <c r="X28" s="2"/>
      <c r="Y28" s="2"/>
    </row>
    <row r="29" spans="1:25" s="172" customFormat="1" ht="16">
      <c r="A29" s="6"/>
      <c r="B29" s="231"/>
      <c r="C29" s="162" t="s">
        <v>86</v>
      </c>
      <c r="D29" s="178">
        <v>1</v>
      </c>
      <c r="E29" s="179" t="s">
        <v>9</v>
      </c>
      <c r="F29" s="168">
        <v>2500</v>
      </c>
      <c r="G29" s="168">
        <f>F29*D29</f>
        <v>2500</v>
      </c>
      <c r="H29" s="209" t="s">
        <v>87</v>
      </c>
      <c r="I29" s="2"/>
      <c r="J29" s="171"/>
      <c r="K29" s="171"/>
      <c r="L29" s="2"/>
      <c r="M29" s="2"/>
      <c r="N29" s="2"/>
      <c r="O29" s="2"/>
      <c r="P29" s="2"/>
      <c r="Q29" s="2"/>
      <c r="X29" s="2"/>
      <c r="Y29" s="2"/>
    </row>
    <row r="30" spans="1:25" s="172" customFormat="1" ht="16">
      <c r="A30" s="6"/>
      <c r="B30" s="231"/>
      <c r="C30" s="162" t="s">
        <v>106</v>
      </c>
      <c r="D30" s="178">
        <v>6</v>
      </c>
      <c r="E30" s="179" t="s">
        <v>16</v>
      </c>
      <c r="F30" s="168">
        <v>35</v>
      </c>
      <c r="G30" s="168">
        <f>F30*D30</f>
        <v>210</v>
      </c>
      <c r="H30" s="209"/>
      <c r="I30" s="2"/>
      <c r="J30" s="171"/>
      <c r="K30" s="171"/>
      <c r="L30" s="2"/>
      <c r="M30" s="2"/>
      <c r="N30" s="2"/>
      <c r="O30" s="2"/>
      <c r="P30" s="2"/>
      <c r="Q30" s="2"/>
      <c r="X30" s="2"/>
      <c r="Y30" s="2"/>
    </row>
    <row r="31" spans="1:25" s="172" customFormat="1" ht="47" customHeight="1">
      <c r="A31" s="6"/>
      <c r="B31" s="231"/>
      <c r="C31" s="212" t="s">
        <v>95</v>
      </c>
      <c r="D31" s="180">
        <v>39</v>
      </c>
      <c r="E31" s="179" t="s">
        <v>15</v>
      </c>
      <c r="F31" s="168">
        <v>190</v>
      </c>
      <c r="G31" s="168">
        <f>F31*D31</f>
        <v>7410</v>
      </c>
      <c r="H31" s="171"/>
      <c r="I31" s="2"/>
      <c r="J31" s="2"/>
      <c r="K31" s="176"/>
      <c r="L31" s="2"/>
      <c r="M31" s="176"/>
      <c r="N31" s="177"/>
      <c r="Q31" s="2"/>
      <c r="X31" s="2"/>
      <c r="Y31" s="2"/>
    </row>
    <row r="32" spans="1:25" s="43" customFormat="1" ht="16">
      <c r="A32" s="39"/>
      <c r="B32" s="48"/>
      <c r="C32" s="56"/>
      <c r="D32" s="54"/>
      <c r="E32" s="54"/>
      <c r="F32" s="55"/>
      <c r="G32" s="55"/>
      <c r="H32" s="42"/>
      <c r="I32" s="42"/>
      <c r="J32" s="42"/>
      <c r="K32" s="42"/>
      <c r="L32" s="42"/>
      <c r="M32" s="42"/>
      <c r="N32" s="42"/>
      <c r="O32" s="42"/>
      <c r="P32" s="42"/>
      <c r="Q32" s="42"/>
      <c r="U32" s="42"/>
      <c r="V32" s="42"/>
      <c r="W32" s="42"/>
      <c r="X32" s="42"/>
      <c r="Y32" s="42"/>
    </row>
    <row r="33" spans="1:25" s="172" customFormat="1" ht="16">
      <c r="A33" s="6"/>
      <c r="B33" s="230" t="s">
        <v>59</v>
      </c>
      <c r="C33" s="198" t="s">
        <v>60</v>
      </c>
      <c r="D33" s="178">
        <f>18*1.4*0.6</f>
        <v>15.12</v>
      </c>
      <c r="E33" s="179" t="s">
        <v>61</v>
      </c>
      <c r="F33" s="168">
        <v>38</v>
      </c>
      <c r="G33" s="168">
        <f>F33*D33</f>
        <v>574.55999999999995</v>
      </c>
      <c r="H33" s="171"/>
      <c r="I33" s="2"/>
      <c r="J33" s="2"/>
      <c r="K33" s="17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172" customFormat="1" ht="16">
      <c r="A34" s="6"/>
      <c r="B34" s="231"/>
      <c r="C34" s="198" t="s">
        <v>62</v>
      </c>
      <c r="D34" s="178">
        <f>D33</f>
        <v>15.12</v>
      </c>
      <c r="E34" s="179" t="s">
        <v>61</v>
      </c>
      <c r="F34" s="168">
        <v>55</v>
      </c>
      <c r="G34" s="168">
        <f t="shared" ref="G34" si="5">F34*D34</f>
        <v>831.59999999999991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72" customFormat="1" ht="16">
      <c r="A35" s="6"/>
      <c r="B35" s="231"/>
      <c r="C35" s="198" t="s">
        <v>63</v>
      </c>
      <c r="D35" s="179">
        <f>18*0.6</f>
        <v>10.799999999999999</v>
      </c>
      <c r="E35" s="179" t="s">
        <v>15</v>
      </c>
      <c r="F35" s="168">
        <v>6.5</v>
      </c>
      <c r="G35" s="168">
        <f>F35*D35</f>
        <v>70.199999999999989</v>
      </c>
      <c r="I35" s="17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172" customFormat="1" ht="16">
      <c r="A36" s="6"/>
      <c r="B36" s="231"/>
      <c r="C36" s="198" t="s">
        <v>64</v>
      </c>
      <c r="D36" s="200">
        <f>18*1.4*2</f>
        <v>50.4</v>
      </c>
      <c r="E36" s="179" t="s">
        <v>15</v>
      </c>
      <c r="F36" s="168">
        <v>16</v>
      </c>
      <c r="G36" s="168">
        <f>F36*D36</f>
        <v>806.4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72" customFormat="1" ht="16">
      <c r="A37" s="6"/>
      <c r="B37" s="231"/>
      <c r="C37" s="198" t="s">
        <v>65</v>
      </c>
      <c r="D37" s="178">
        <f>D33</f>
        <v>15.12</v>
      </c>
      <c r="E37" s="179" t="s">
        <v>61</v>
      </c>
      <c r="F37" s="168">
        <v>130</v>
      </c>
      <c r="G37" s="168">
        <f t="shared" ref="G37:G42" si="6">F37*D37</f>
        <v>1965.6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172" customFormat="1" ht="16">
      <c r="A38" s="6"/>
      <c r="B38" s="231"/>
      <c r="C38" s="201" t="s">
        <v>88</v>
      </c>
      <c r="D38" s="202">
        <f>29.3*0.15</f>
        <v>4.3949999999999996</v>
      </c>
      <c r="E38" s="165" t="s">
        <v>61</v>
      </c>
      <c r="F38" s="203">
        <v>130</v>
      </c>
      <c r="G38" s="203">
        <f t="shared" si="6"/>
        <v>571.34999999999991</v>
      </c>
      <c r="H38" s="19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172" customFormat="1" ht="16">
      <c r="A39" s="6"/>
      <c r="B39" s="231"/>
      <c r="C39" s="198" t="s">
        <v>66</v>
      </c>
      <c r="D39" s="180">
        <f>29.3+18*0.15</f>
        <v>32</v>
      </c>
      <c r="E39" s="169" t="s">
        <v>15</v>
      </c>
      <c r="F39" s="170">
        <v>5.5</v>
      </c>
      <c r="G39" s="170">
        <f t="shared" si="6"/>
        <v>176</v>
      </c>
      <c r="H39" s="19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172" customFormat="1" ht="16">
      <c r="A40" s="6"/>
      <c r="B40" s="231"/>
      <c r="C40" s="198" t="s">
        <v>67</v>
      </c>
      <c r="D40" s="180">
        <v>29.3</v>
      </c>
      <c r="E40" s="169" t="s">
        <v>15</v>
      </c>
      <c r="F40" s="170">
        <v>23.62</v>
      </c>
      <c r="G40" s="170">
        <f t="shared" si="6"/>
        <v>692.06600000000003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172" customFormat="1" ht="16">
      <c r="A41" s="6"/>
      <c r="B41" s="231"/>
      <c r="C41" s="198" t="s">
        <v>68</v>
      </c>
      <c r="D41" s="169">
        <v>19</v>
      </c>
      <c r="E41" s="169" t="s">
        <v>16</v>
      </c>
      <c r="F41" s="170">
        <v>9</v>
      </c>
      <c r="G41" s="170">
        <f t="shared" si="6"/>
        <v>171</v>
      </c>
      <c r="H41" s="17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172" customFormat="1" ht="16">
      <c r="A42" s="6"/>
      <c r="B42" s="231"/>
      <c r="C42" s="198" t="s">
        <v>83</v>
      </c>
      <c r="D42" s="180">
        <f>D40</f>
        <v>29.3</v>
      </c>
      <c r="E42" s="169" t="s">
        <v>15</v>
      </c>
      <c r="F42" s="170">
        <v>28</v>
      </c>
      <c r="G42" s="168">
        <f t="shared" si="6"/>
        <v>820.4</v>
      </c>
      <c r="H42" s="17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172" customFormat="1" ht="16">
      <c r="A43" s="6"/>
      <c r="B43" s="231"/>
      <c r="C43" s="198" t="s">
        <v>84</v>
      </c>
      <c r="D43" s="180">
        <f>D42</f>
        <v>29.3</v>
      </c>
      <c r="E43" s="179" t="s">
        <v>15</v>
      </c>
      <c r="F43" s="168">
        <v>5.5</v>
      </c>
      <c r="G43" s="168">
        <f>F43*D43</f>
        <v>161.15</v>
      </c>
      <c r="H43" s="2"/>
      <c r="I43" s="17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43" customFormat="1" ht="16">
      <c r="A44" s="39"/>
      <c r="B44" s="48"/>
      <c r="C44" s="56"/>
      <c r="D44" s="54"/>
      <c r="E44" s="54"/>
      <c r="F44" s="55"/>
      <c r="G44" s="55"/>
      <c r="H44" s="42"/>
      <c r="I44" s="61"/>
      <c r="J44" s="6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s="43" customFormat="1" ht="16">
      <c r="A45" s="39"/>
      <c r="B45" s="233" t="s">
        <v>70</v>
      </c>
      <c r="C45" s="163" t="s">
        <v>104</v>
      </c>
      <c r="D45" s="205">
        <v>33</v>
      </c>
      <c r="E45" s="190" t="s">
        <v>15</v>
      </c>
      <c r="F45" s="9">
        <v>60</v>
      </c>
      <c r="G45" s="191">
        <f t="shared" ref="G45" si="7">F45*D45</f>
        <v>1980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s="43" customFormat="1" ht="16">
      <c r="A46" s="39"/>
      <c r="B46" s="234"/>
      <c r="C46" s="163" t="s">
        <v>57</v>
      </c>
      <c r="D46" s="205">
        <v>33</v>
      </c>
      <c r="E46" s="190" t="s">
        <v>15</v>
      </c>
      <c r="F46" s="9">
        <v>50</v>
      </c>
      <c r="G46" s="191">
        <f>F46*D46</f>
        <v>1650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s="43" customFormat="1" ht="16">
      <c r="A47" s="39"/>
      <c r="B47" s="234"/>
      <c r="C47" s="163" t="s">
        <v>103</v>
      </c>
      <c r="D47" s="205">
        <v>33</v>
      </c>
      <c r="E47" s="190" t="s">
        <v>15</v>
      </c>
      <c r="F47" s="9">
        <v>140</v>
      </c>
      <c r="G47" s="191">
        <f t="shared" ref="G47:G49" si="8">F47*D47</f>
        <v>4620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s="43" customFormat="1" ht="16">
      <c r="A48" s="39"/>
      <c r="B48" s="234"/>
      <c r="C48" s="163" t="s">
        <v>105</v>
      </c>
      <c r="D48" s="205">
        <v>4</v>
      </c>
      <c r="E48" s="190" t="s">
        <v>15</v>
      </c>
      <c r="F48" s="9">
        <v>120</v>
      </c>
      <c r="G48" s="191">
        <f t="shared" si="8"/>
        <v>480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s="43" customFormat="1" ht="16">
      <c r="A49" s="39"/>
      <c r="B49" s="234"/>
      <c r="C49" s="163" t="s">
        <v>107</v>
      </c>
      <c r="D49" s="205">
        <v>29</v>
      </c>
      <c r="E49" s="190" t="s">
        <v>16</v>
      </c>
      <c r="F49" s="9">
        <v>40</v>
      </c>
      <c r="G49" s="191">
        <f t="shared" si="8"/>
        <v>1160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s="43" customFormat="1" ht="16">
      <c r="A50" s="39"/>
      <c r="B50" s="234"/>
      <c r="C50" s="163" t="s">
        <v>51</v>
      </c>
      <c r="D50" s="205">
        <v>33</v>
      </c>
      <c r="E50" s="190" t="s">
        <v>15</v>
      </c>
      <c r="F50" s="9">
        <v>12.5</v>
      </c>
      <c r="G50" s="191">
        <f>F50*D50</f>
        <v>412.5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s="43" customFormat="1" ht="16">
      <c r="A51" s="39"/>
      <c r="B51" s="234"/>
      <c r="C51" s="163" t="s">
        <v>85</v>
      </c>
      <c r="D51" s="205"/>
      <c r="E51" s="190" t="s">
        <v>9</v>
      </c>
      <c r="F51" s="9"/>
      <c r="G51" s="191">
        <v>250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s="43" customFormat="1" ht="16">
      <c r="A52" s="39"/>
      <c r="B52" s="234"/>
      <c r="C52" s="163" t="s">
        <v>53</v>
      </c>
      <c r="D52" s="190">
        <v>1</v>
      </c>
      <c r="E52" s="190" t="s">
        <v>9</v>
      </c>
      <c r="F52" s="9">
        <f>50*18</f>
        <v>900</v>
      </c>
      <c r="G52" s="191">
        <f t="shared" ref="G52" si="9">F52*D52</f>
        <v>900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s="43" customFormat="1" ht="16">
      <c r="A53" s="39"/>
      <c r="B53" s="48"/>
      <c r="C53" s="56"/>
      <c r="D53" s="54"/>
      <c r="E53" s="54"/>
      <c r="F53" s="55"/>
      <c r="G53" s="55"/>
      <c r="H53" s="42"/>
      <c r="I53" s="61"/>
      <c r="J53" s="6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s="43" customFormat="1" ht="53" customHeight="1">
      <c r="A54" s="39"/>
      <c r="B54" s="231" t="s">
        <v>25</v>
      </c>
      <c r="C54" s="162" t="s">
        <v>55</v>
      </c>
      <c r="D54" s="178">
        <v>29</v>
      </c>
      <c r="E54" s="179" t="s">
        <v>15</v>
      </c>
      <c r="F54" s="168">
        <v>14.95</v>
      </c>
      <c r="G54" s="168">
        <f>F54*D54</f>
        <v>433.54999999999995</v>
      </c>
      <c r="H54" s="61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s="43" customFormat="1" ht="53" customHeight="1">
      <c r="A55" s="39"/>
      <c r="B55" s="231"/>
      <c r="C55" s="162" t="s">
        <v>99</v>
      </c>
      <c r="D55" s="178">
        <v>1</v>
      </c>
      <c r="E55" s="179" t="s">
        <v>9</v>
      </c>
      <c r="F55" s="168">
        <f>12*50</f>
        <v>600</v>
      </c>
      <c r="G55" s="168">
        <f>F55*D55</f>
        <v>600</v>
      </c>
      <c r="H55" s="6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s="43" customFormat="1" ht="32" customHeight="1">
      <c r="A56" s="39"/>
      <c r="B56" s="231"/>
      <c r="C56" s="162" t="s">
        <v>72</v>
      </c>
      <c r="D56" s="178">
        <v>39</v>
      </c>
      <c r="E56" s="169" t="s">
        <v>15</v>
      </c>
      <c r="F56" s="170">
        <v>15.45</v>
      </c>
      <c r="G56" s="170">
        <f>F56*D56</f>
        <v>602.54999999999995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s="43" customFormat="1" ht="18" customHeight="1">
      <c r="A57" s="39"/>
      <c r="B57" s="231"/>
      <c r="C57" s="162" t="s">
        <v>50</v>
      </c>
      <c r="D57" s="178">
        <f>D54+D56</f>
        <v>68</v>
      </c>
      <c r="E57" s="179" t="s">
        <v>15</v>
      </c>
      <c r="F57" s="168">
        <v>11.5</v>
      </c>
      <c r="G57" s="168">
        <f t="shared" ref="G57:G58" si="10">F57*D57</f>
        <v>782</v>
      </c>
      <c r="H57" s="61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s="43" customFormat="1" ht="16">
      <c r="A58" s="39"/>
      <c r="B58" s="232"/>
      <c r="C58" s="162" t="s">
        <v>49</v>
      </c>
      <c r="D58" s="178">
        <f>D57</f>
        <v>68</v>
      </c>
      <c r="E58" s="179" t="s">
        <v>15</v>
      </c>
      <c r="F58" s="168">
        <v>13.03</v>
      </c>
      <c r="G58" s="168">
        <f t="shared" si="10"/>
        <v>886.04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s="43" customFormat="1" ht="16">
      <c r="A59" s="39"/>
      <c r="B59" s="48"/>
      <c r="C59" s="53"/>
      <c r="D59" s="54"/>
      <c r="E59" s="54"/>
      <c r="F59" s="55"/>
      <c r="G59" s="5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s="43" customFormat="1" ht="40" customHeight="1">
      <c r="A60" s="39"/>
      <c r="B60" s="230" t="s">
        <v>17</v>
      </c>
      <c r="C60" s="164" t="s">
        <v>74</v>
      </c>
      <c r="D60" s="178"/>
      <c r="E60" s="179" t="s">
        <v>9</v>
      </c>
      <c r="F60" s="168"/>
      <c r="G60" s="168" t="s">
        <v>71</v>
      </c>
      <c r="H60" s="61"/>
      <c r="I60" s="42"/>
      <c r="J60" s="42"/>
      <c r="K60" s="42"/>
      <c r="L60" s="62"/>
      <c r="M60" s="6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s="172" customFormat="1" ht="16">
      <c r="A61" s="6"/>
      <c r="B61" s="231"/>
      <c r="C61" s="213" t="s">
        <v>100</v>
      </c>
      <c r="D61" s="214"/>
      <c r="E61" s="214" t="s">
        <v>9</v>
      </c>
      <c r="F61" s="215"/>
      <c r="G61" s="215">
        <v>3500</v>
      </c>
      <c r="H61" s="17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43" customFormat="1" ht="16">
      <c r="A62" s="39"/>
      <c r="B62" s="231"/>
      <c r="C62" s="162" t="s">
        <v>54</v>
      </c>
      <c r="D62" s="179">
        <v>14</v>
      </c>
      <c r="E62" s="179" t="s">
        <v>16</v>
      </c>
      <c r="F62" s="168">
        <v>19</v>
      </c>
      <c r="G62" s="168">
        <f>F62*D62</f>
        <v>266</v>
      </c>
      <c r="H62" s="61" t="s">
        <v>82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s="43" customFormat="1" ht="16">
      <c r="A63" s="39"/>
      <c r="B63" s="48"/>
      <c r="C63" s="56"/>
      <c r="D63" s="54"/>
      <c r="E63" s="54"/>
      <c r="F63" s="55"/>
      <c r="G63" s="55"/>
      <c r="H63" s="61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s="43" customFormat="1" ht="35" customHeight="1">
      <c r="A64" s="39"/>
      <c r="B64" s="230" t="s">
        <v>18</v>
      </c>
      <c r="C64" s="162" t="s">
        <v>26</v>
      </c>
      <c r="D64" s="169">
        <v>1</v>
      </c>
      <c r="E64" s="169" t="s">
        <v>9</v>
      </c>
      <c r="F64" s="204">
        <v>1500</v>
      </c>
      <c r="G64" s="204">
        <f t="shared" ref="G64:G67" si="11">F64*D64</f>
        <v>1500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s="43" customFormat="1" ht="16">
      <c r="A65" s="39"/>
      <c r="B65" s="231"/>
      <c r="C65" s="164" t="s">
        <v>101</v>
      </c>
      <c r="D65" s="165">
        <v>12</v>
      </c>
      <c r="E65" s="165" t="s">
        <v>10</v>
      </c>
      <c r="F65" s="166">
        <v>50</v>
      </c>
      <c r="G65" s="166">
        <f t="shared" si="11"/>
        <v>600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s="43" customFormat="1" ht="16">
      <c r="A66" s="39"/>
      <c r="B66" s="231"/>
      <c r="C66" s="164" t="s">
        <v>102</v>
      </c>
      <c r="D66" s="165">
        <v>12</v>
      </c>
      <c r="E66" s="165" t="s">
        <v>16</v>
      </c>
      <c r="F66" s="166">
        <v>75</v>
      </c>
      <c r="G66" s="166">
        <f t="shared" si="11"/>
        <v>900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s="43" customFormat="1" ht="16">
      <c r="A67" s="39"/>
      <c r="B67" s="232"/>
      <c r="C67" s="162" t="s">
        <v>27</v>
      </c>
      <c r="D67" s="169">
        <v>1</v>
      </c>
      <c r="E67" s="169" t="s">
        <v>9</v>
      </c>
      <c r="F67" s="204">
        <v>150</v>
      </c>
      <c r="G67" s="204">
        <f t="shared" si="11"/>
        <v>150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s="43" customFormat="1" ht="16">
      <c r="A68" s="39"/>
      <c r="B68" s="52"/>
      <c r="C68" s="56"/>
      <c r="D68" s="50"/>
      <c r="E68" s="50"/>
      <c r="F68" s="57"/>
      <c r="G68" s="57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s="43" customFormat="1" ht="16">
      <c r="A69" s="39"/>
      <c r="B69" s="230" t="s">
        <v>19</v>
      </c>
      <c r="C69" s="162" t="s">
        <v>98</v>
      </c>
      <c r="D69" s="169">
        <v>1</v>
      </c>
      <c r="E69" s="169" t="s">
        <v>9</v>
      </c>
      <c r="F69" s="204">
        <v>2000</v>
      </c>
      <c r="G69" s="204">
        <f>F69</f>
        <v>2000</v>
      </c>
      <c r="H69" s="42" t="s">
        <v>73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s="43" customFormat="1" ht="16">
      <c r="A70" s="39"/>
      <c r="B70" s="231"/>
      <c r="C70" s="162" t="s">
        <v>28</v>
      </c>
      <c r="D70" s="169">
        <v>1</v>
      </c>
      <c r="E70" s="169" t="s">
        <v>9</v>
      </c>
      <c r="F70" s="204">
        <v>150</v>
      </c>
      <c r="G70" s="204">
        <f t="shared" ref="G70" si="12">F70*D70</f>
        <v>150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s="43" customFormat="1" ht="16">
      <c r="A71" s="39"/>
      <c r="B71" s="232"/>
      <c r="C71" s="162" t="s">
        <v>97</v>
      </c>
      <c r="D71" s="169">
        <v>1</v>
      </c>
      <c r="E71" s="169" t="s">
        <v>9</v>
      </c>
      <c r="F71" s="204">
        <v>2000</v>
      </c>
      <c r="G71" s="204">
        <f>F71</f>
        <v>2000</v>
      </c>
      <c r="H71" s="42" t="s">
        <v>73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6">
      <c r="A72" s="6"/>
      <c r="B72" s="48"/>
      <c r="C72" s="56"/>
      <c r="D72" s="50"/>
      <c r="E72" s="50"/>
      <c r="F72" s="57"/>
      <c r="G72" s="5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43" customFormat="1" ht="34" customHeight="1">
      <c r="A73" s="39"/>
      <c r="B73" s="208" t="s">
        <v>75</v>
      </c>
      <c r="C73" s="162" t="s">
        <v>81</v>
      </c>
      <c r="D73" s="169">
        <v>16</v>
      </c>
      <c r="E73" s="207" t="s">
        <v>15</v>
      </c>
      <c r="F73" s="204">
        <v>375</v>
      </c>
      <c r="G73" s="166">
        <f t="shared" ref="G73" si="13">F73*D73</f>
        <v>6000</v>
      </c>
      <c r="H73" s="42" t="s">
        <v>73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ht="16">
      <c r="A74" s="6"/>
      <c r="B74" s="48"/>
      <c r="C74" s="56"/>
      <c r="D74" s="50"/>
      <c r="E74" s="50"/>
      <c r="F74" s="57"/>
      <c r="G74" s="5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43" customFormat="1" ht="34" customHeight="1">
      <c r="A75" s="39"/>
      <c r="B75" s="208" t="s">
        <v>80</v>
      </c>
      <c r="C75" s="162" t="s">
        <v>89</v>
      </c>
      <c r="D75" s="169">
        <v>1</v>
      </c>
      <c r="E75" s="210" t="s">
        <v>9</v>
      </c>
      <c r="F75" s="204">
        <v>2500</v>
      </c>
      <c r="G75" s="206">
        <f>D75*F75</f>
        <v>2500</v>
      </c>
      <c r="H75" s="42" t="s">
        <v>73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ht="16">
      <c r="A76" s="6"/>
      <c r="B76" s="181"/>
      <c r="C76" s="182"/>
      <c r="D76" s="183"/>
      <c r="E76" s="183"/>
      <c r="F76" s="184"/>
      <c r="G76" s="18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6">
      <c r="A77" s="6"/>
      <c r="B77" s="181"/>
      <c r="C77" s="182"/>
      <c r="D77" s="183"/>
      <c r="E77" s="183"/>
      <c r="F77" s="184"/>
      <c r="G77" s="18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6">
      <c r="A78" s="6"/>
      <c r="B78" s="181"/>
      <c r="C78" s="182"/>
      <c r="D78" s="183"/>
      <c r="E78" s="183"/>
      <c r="F78" s="184"/>
      <c r="G78" s="18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6" customHeight="1">
      <c r="A79" s="6"/>
      <c r="B79" s="181"/>
      <c r="C79" s="182"/>
      <c r="D79" s="183"/>
      <c r="E79" s="183"/>
      <c r="F79" s="184"/>
      <c r="G79" s="184"/>
      <c r="H79" s="38" t="s">
        <v>24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6" customHeight="1">
      <c r="A80" s="6"/>
      <c r="B80" s="44"/>
      <c r="C80" s="46"/>
      <c r="D80" s="45"/>
      <c r="E80" s="40"/>
      <c r="F80" s="41"/>
      <c r="G80" s="4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6" customHeight="1">
      <c r="A81" s="6"/>
      <c r="B81" s="63"/>
      <c r="C81" s="16"/>
      <c r="D81" s="34"/>
      <c r="E81" s="35"/>
      <c r="F81" s="36" t="s">
        <v>20</v>
      </c>
      <c r="G81" s="37">
        <f>SUM(G15:G77)</f>
        <v>61906.766000000011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6"/>
      <c r="B82" s="237"/>
      <c r="C82" s="237"/>
      <c r="D82" s="18"/>
      <c r="E82" s="19"/>
      <c r="F82" s="20"/>
      <c r="G82" s="2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6"/>
      <c r="B83" s="237"/>
      <c r="C83" s="238"/>
      <c r="D83" s="30"/>
      <c r="E83" s="31"/>
      <c r="F83" s="32" t="s">
        <v>21</v>
      </c>
      <c r="G83" s="29">
        <v>0.15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6"/>
      <c r="B84" s="239"/>
      <c r="C84" s="239"/>
      <c r="D84" s="21"/>
      <c r="E84" s="21"/>
      <c r="F84" s="22"/>
      <c r="G84" s="2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 customHeight="1">
      <c r="B85" s="239"/>
      <c r="C85" s="240"/>
      <c r="D85" s="30"/>
      <c r="E85" s="31"/>
      <c r="F85" s="32" t="s">
        <v>23</v>
      </c>
      <c r="G85" s="33">
        <f>G81*G83</f>
        <v>9286.0149000000019</v>
      </c>
    </row>
    <row r="86" spans="1:25" ht="15" customHeight="1">
      <c r="B86" s="235"/>
      <c r="C86" s="235"/>
      <c r="D86" s="23"/>
      <c r="E86" s="23"/>
      <c r="F86" s="24"/>
      <c r="G86" s="24"/>
    </row>
    <row r="87" spans="1:25" ht="15" customHeight="1">
      <c r="B87" s="235"/>
      <c r="C87" s="236"/>
      <c r="D87" s="25"/>
      <c r="E87" s="26"/>
      <c r="F87" s="27" t="s">
        <v>22</v>
      </c>
      <c r="G87" s="28">
        <f>G81+G85</f>
        <v>71192.780900000012</v>
      </c>
    </row>
    <row r="88" spans="1:25" ht="15" customHeight="1">
      <c r="B88" s="6"/>
      <c r="C88" s="5"/>
      <c r="D88" s="4"/>
      <c r="E88" s="4"/>
      <c r="F88" s="3"/>
      <c r="G88" s="3"/>
    </row>
  </sheetData>
  <mergeCells count="17">
    <mergeCell ref="B69:B71"/>
    <mergeCell ref="B87:C87"/>
    <mergeCell ref="B82:C82"/>
    <mergeCell ref="B83:C83"/>
    <mergeCell ref="B86:C86"/>
    <mergeCell ref="B84:C84"/>
    <mergeCell ref="B85:C85"/>
    <mergeCell ref="B54:B58"/>
    <mergeCell ref="B64:B67"/>
    <mergeCell ref="B21:B25"/>
    <mergeCell ref="B60:B62"/>
    <mergeCell ref="B45:B52"/>
    <mergeCell ref="B3:C3"/>
    <mergeCell ref="B12:G13"/>
    <mergeCell ref="B15:B19"/>
    <mergeCell ref="B33:B43"/>
    <mergeCell ref="B27:B31"/>
  </mergeCells>
  <pageMargins left="0.7" right="0.7" top="0.75" bottom="0.75" header="0.3" footer="0.3"/>
  <pageSetup paperSize="9" scale="68" fitToHeight="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Notes</vt:lpstr>
      <vt:lpstr>BOQ</vt:lpstr>
      <vt:lpstr>Notes!Print_Area</vt:lpstr>
      <vt:lpstr>Summary!Print_Area</vt:lpstr>
      <vt:lpstr>Notes!Print_Titles</vt:lpstr>
      <vt:lpstr>Summary!Print_Titles</vt:lpstr>
    </vt:vector>
  </TitlesOfParts>
  <Company>Dynamic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Saqib Ahmed</dc:creator>
  <cp:lastModifiedBy>Microsoft Office User</cp:lastModifiedBy>
  <cp:lastPrinted>2020-02-22T20:00:19Z</cp:lastPrinted>
  <dcterms:created xsi:type="dcterms:W3CDTF">2017-06-05T03:03:49Z</dcterms:created>
  <dcterms:modified xsi:type="dcterms:W3CDTF">2022-01-27T03:59:03Z</dcterms:modified>
</cp:coreProperties>
</file>